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955" tabRatio="741" activeTab="3"/>
  </bookViews>
  <sheets>
    <sheet name="CNHH" sheetId="1" r:id="rId1"/>
    <sheet name="CNTP" sheetId="2" r:id="rId2"/>
    <sheet name="CNSH" sheetId="3" r:id="rId3"/>
    <sheet name="CNMT" sheetId="4" r:id="rId4"/>
  </sheets>
  <definedNames>
    <definedName name="_xlnm.Print_Titles" localSheetId="0">'CNHH'!$6:$7</definedName>
  </definedNames>
  <calcPr fullCalcOnLoad="1"/>
</workbook>
</file>

<file path=xl/sharedStrings.xml><?xml version="1.0" encoding="utf-8"?>
<sst xmlns="http://schemas.openxmlformats.org/spreadsheetml/2006/main" count="479" uniqueCount="175">
  <si>
    <t>CỘNG HÒA XÃ HỘI CHỦ NGHĨA VIỆT NAM</t>
  </si>
  <si>
    <t>TRƯỜNG ĐẠI HỌC LẠC HỒNG</t>
  </si>
  <si>
    <t>Độc lập - Tự do - Hạnh phúc</t>
  </si>
  <si>
    <t>Mã MH</t>
  </si>
  <si>
    <t xml:space="preserve">Môn học </t>
  </si>
  <si>
    <t xml:space="preserve">Số tín chỉ </t>
  </si>
  <si>
    <t>Tổng TC</t>
  </si>
  <si>
    <t>Lý thuyết</t>
  </si>
  <si>
    <t>Thực hành</t>
  </si>
  <si>
    <t>Bài tập</t>
  </si>
  <si>
    <t>Giáo dục quốc phòng</t>
  </si>
  <si>
    <t>Giáo dục thể chất 1</t>
  </si>
  <si>
    <t>Vật lý đại cương</t>
  </si>
  <si>
    <t>Hóa học đại cương</t>
  </si>
  <si>
    <t>Thực tập cơ sở</t>
  </si>
  <si>
    <t>Kỹ thuật phòng thí nghiệm</t>
  </si>
  <si>
    <t>TỔNG CỘNG HỌC KỲ 1</t>
  </si>
  <si>
    <t>Giáo dục thể chất 2</t>
  </si>
  <si>
    <t>Thí nghiệm vật lý</t>
  </si>
  <si>
    <t>Tin học đại cương</t>
  </si>
  <si>
    <t>Thí nghiệm hóa đại cương</t>
  </si>
  <si>
    <t>Hoá vô cơ</t>
  </si>
  <si>
    <t>Hóa hữu cơ</t>
  </si>
  <si>
    <t>TỔNG CỘNG HỌC KỲ 2</t>
  </si>
  <si>
    <t>Giáo dục thể chất 3</t>
  </si>
  <si>
    <t xml:space="preserve">Hoá lý </t>
  </si>
  <si>
    <t>Thí nghiệm hóa vô cơ</t>
  </si>
  <si>
    <t>Quá trình và thiết bị công nghệ 1</t>
  </si>
  <si>
    <t>Hoá phân tích</t>
  </si>
  <si>
    <t>Thí nghiệm hóa hữu cơ</t>
  </si>
  <si>
    <t>TỔNG CỘNG HỌC KỲ 3</t>
  </si>
  <si>
    <t>Những nguyên lý CB của CN Mác - Lênin</t>
  </si>
  <si>
    <t>Pháp luật đại cương</t>
  </si>
  <si>
    <t>Thí nghiệm hoá phân tích</t>
  </si>
  <si>
    <t>Tính toán thiết kế thiết bị</t>
  </si>
  <si>
    <t>Quá trình và thiết bị công nghệ 2</t>
  </si>
  <si>
    <t>Hình họa kỹ thuật</t>
  </si>
  <si>
    <t>Kỹ thuật môi trường</t>
  </si>
  <si>
    <t>Dược động học</t>
  </si>
  <si>
    <t>TỔNG CỘNG HỌC KỲ 4</t>
  </si>
  <si>
    <t>Xác suất thống kê</t>
  </si>
  <si>
    <t>English academic writing</t>
  </si>
  <si>
    <t>Thí nghiệm hoá lý</t>
  </si>
  <si>
    <t>Công nghệ sinh học đại cương</t>
  </si>
  <si>
    <t>Thực tập kỹ thuật</t>
  </si>
  <si>
    <t>Thiết kế thí nghiệm và xử lý số liệu thực nghiệm</t>
  </si>
  <si>
    <t>Phương pháp nghiên cứu khoa học</t>
  </si>
  <si>
    <t>Con người và môi trường</t>
  </si>
  <si>
    <t>Lưu biến học</t>
  </si>
  <si>
    <t>Thực phẩm chức năng</t>
  </si>
  <si>
    <t>Công nghệ năng lượng sinh học</t>
  </si>
  <si>
    <t>TỔNG CỘNG HỌC KỲ 5</t>
  </si>
  <si>
    <t>Tư tưởng Hồ Chí Minh</t>
  </si>
  <si>
    <t>English technical presentation</t>
  </si>
  <si>
    <t xml:space="preserve">Vi sinh và phương pháp kiểm nghiệm vi sinh </t>
  </si>
  <si>
    <t>Quản lý chất lượng</t>
  </si>
  <si>
    <t>Hoá sinh</t>
  </si>
  <si>
    <t>Thực tập quá trình và công nghệ</t>
  </si>
  <si>
    <t>Công nghệ sau thu hoạch</t>
  </si>
  <si>
    <t>Dinh dưỡng &amp; an toàn thực phẩm</t>
  </si>
  <si>
    <t>Kỹ thuật bao bì thực phẩm</t>
  </si>
  <si>
    <t>TỔNG CỘNG HỌC KỲ 6</t>
  </si>
  <si>
    <t>Đường lối cách mạng của Đảng Cộng sản Việt Nam</t>
  </si>
  <si>
    <t>Các phương pháp phân tích hiện đại</t>
  </si>
  <si>
    <t>TỔNG CỘNG HỌC KỲ 7</t>
  </si>
  <si>
    <t>TỔNG CỘNG HỌC KỲ 8</t>
  </si>
  <si>
    <t>Tốt nghiệp</t>
  </si>
  <si>
    <t>TỔNG CỘNG TOÀN KHÓA</t>
  </si>
  <si>
    <t xml:space="preserve">Nơi nhận: </t>
  </si>
  <si>
    <t>- Ban Giám hiệu;</t>
  </si>
  <si>
    <t>English 1</t>
  </si>
  <si>
    <t>English 2</t>
  </si>
  <si>
    <t>English 3</t>
  </si>
  <si>
    <t>English 4</t>
  </si>
  <si>
    <t>English 5</t>
  </si>
  <si>
    <t>English 6</t>
  </si>
  <si>
    <t>Đồ án chuyên ngành</t>
  </si>
  <si>
    <t>Công nghệ hợp chất thiên nhiên</t>
  </si>
  <si>
    <t>Thí nghiệm vi sinh</t>
  </si>
  <si>
    <t>Công nghệ chế biến thực phẩm</t>
  </si>
  <si>
    <t>An toàn lao động</t>
  </si>
  <si>
    <t>Kỹ thuật phân tích thực phẩm</t>
  </si>
  <si>
    <t>Sinh học phân tử</t>
  </si>
  <si>
    <t>Marketing cơ bản</t>
  </si>
  <si>
    <t>Công nghệ hóa hương liệu</t>
  </si>
  <si>
    <t>Công nghệ vật liệu silicat</t>
  </si>
  <si>
    <t>Công nghệ sản xuất phân bón</t>
  </si>
  <si>
    <t>Công nghệ sản xuất sơn</t>
  </si>
  <si>
    <t>Công nghệ cellulose - giấy</t>
  </si>
  <si>
    <t>Công nghệ cao su - chất dẻo</t>
  </si>
  <si>
    <t>Cơ sở tổng hợp hóa dược</t>
  </si>
  <si>
    <t>Công nghệ nhuộm - in</t>
  </si>
  <si>
    <t>Một số phương pháp phân tích bằng quang phổ</t>
  </si>
  <si>
    <t>Công nghệ hóa mỹ phẩm</t>
  </si>
  <si>
    <t>Quản lý nhân sự</t>
  </si>
  <si>
    <t>Ăn mòn và bảo vệ vật liệu</t>
  </si>
  <si>
    <t>Công nghệ sản xuất các sản phẩm tẩy rửa</t>
  </si>
  <si>
    <t>Công nghệ chất màu tự nhiên</t>
  </si>
  <si>
    <t>Công nghệ nano</t>
  </si>
  <si>
    <t>Thí nghiệm chuyên đề hóa mỹ phẩm</t>
  </si>
  <si>
    <t>Thí nghiệm chuyên đề sản xuất chất tẩy rửa</t>
  </si>
  <si>
    <t>Thí nghiệm chuyên đề tổng hợp nano</t>
  </si>
  <si>
    <t>Thí nghiệm chuyên đề tổng hợp hợp chất thiên nhiên</t>
  </si>
  <si>
    <t>KHOA KỸ THUẬT HÓA HỌC VÀ MÔI TRƯỜNG</t>
  </si>
  <si>
    <t>TRƯỞNG KHOA</t>
  </si>
  <si>
    <t>- Phòng Đào tạo;</t>
  </si>
  <si>
    <t>- Lưu: Khoa KT HH&amp;MT.</t>
  </si>
  <si>
    <t>CHƯƠNG TRÌNH ĐÀO TẠO THEO HỌC CHẾ TÍN CHỈ KHÓA 2018- 2023</t>
  </si>
  <si>
    <t>Đồng Nai, ngày      tháng     năm 2018</t>
  </si>
  <si>
    <t>66666</t>
  </si>
  <si>
    <t>Môn tự chọn (chọn 3 trong 6 môn)</t>
  </si>
  <si>
    <t>Môn tự chọn (chọn 2 trong 6 môn)</t>
  </si>
  <si>
    <t>Tự chọn 7.1 (Chọn 7 trong 13 môn sau)</t>
  </si>
  <si>
    <t>Tự chọn 7.2 (Chọn 2 trong 4 môn học sau)</t>
  </si>
  <si>
    <t>Toán Cao cấp 1</t>
  </si>
  <si>
    <t>Toán Cao cấp 2</t>
  </si>
  <si>
    <t xml:space="preserve">Tổng số
tiết </t>
  </si>
  <si>
    <t>(Bỏ môn toán 45t+SHĐC 30t +English 7 45t = 120t)</t>
  </si>
  <si>
    <t>Số tiết
 lên lớp</t>
  </si>
  <si>
    <t>Số tiết
 tự học</t>
  </si>
  <si>
    <t>Môn tự chọn (chọn 2 trong 4 môn)</t>
  </si>
  <si>
    <t>Sinh học đại cương</t>
  </si>
  <si>
    <t>Môn tự chọn 7.1 (chọn 4 trong 5 môn)</t>
  </si>
  <si>
    <t>Thực hành sản xuất dầu mỡ</t>
  </si>
  <si>
    <t>Thực hành chế biến thịt, thủy sản</t>
  </si>
  <si>
    <t>Thực hành chế biến sữa và sản xuất bánh kẹo</t>
  </si>
  <si>
    <t>Thực hành đánh giá cảm quan</t>
  </si>
  <si>
    <t>Thực hành chế biến trà, cà phê, rau quả</t>
  </si>
  <si>
    <t>Môn tự chọn 7.2 (chọn 5 trong 8 môn)</t>
  </si>
  <si>
    <t>Công nghệ chế biến và bảo quản thịt, thủy sản</t>
  </si>
  <si>
    <t>Công nghệ chế biến sữa và sản xuất bánh kẹo</t>
  </si>
  <si>
    <t>Công nghệ chế biến trà, cà phê, rau quả</t>
  </si>
  <si>
    <t>Đánh giá và kiểm tra chất lượng thực phẩm</t>
  </si>
  <si>
    <t xml:space="preserve">Công nghệ lên men </t>
  </si>
  <si>
    <t>Văn hóa ẩm thực</t>
  </si>
  <si>
    <t>Công nghệ sản xuất nước giải khát</t>
  </si>
  <si>
    <t>Công nghệ sản xuất dầu mỡ</t>
  </si>
  <si>
    <t>Môn tự chọn 7.3 (chọn 2 trong 3 môn)</t>
  </si>
  <si>
    <t>Thí nghiệm hóa sinh</t>
  </si>
  <si>
    <t>Thí nghiệm công nghệ lên men</t>
  </si>
  <si>
    <t xml:space="preserve">Thí nghiệm sản xuất nước giải khát </t>
  </si>
  <si>
    <t xml:space="preserve">CHUYÊN NGÀNH: CÔNG NGHỆ SINH HỌC </t>
  </si>
  <si>
    <t>Công nghệ nuôi cấy mô</t>
  </si>
  <si>
    <t>Kỹ thuật trồng nấm</t>
  </si>
  <si>
    <t>Công nghệ tế bào</t>
  </si>
  <si>
    <t>Thí nghiệm kỹ thuật trồng nấm</t>
  </si>
  <si>
    <t>Thí nghiệm nuôi cấy mô thực vật</t>
  </si>
  <si>
    <t>Công nghệ lên men</t>
  </si>
  <si>
    <t>Công nghệ protein - enzyme</t>
  </si>
  <si>
    <t>Môn tự chọn 8.1 (chọn 1 trong 2 môn)</t>
  </si>
  <si>
    <t>Thí nghiệm công nghệ thủy canh</t>
  </si>
  <si>
    <t>Môn tự chọn 8.2 (chọn 2 trong 6 môn)</t>
  </si>
  <si>
    <t>Công nghệ thủy canh</t>
  </si>
  <si>
    <t>Sinh lý thực vật</t>
  </si>
  <si>
    <t>Kỹ thuật di truyền</t>
  </si>
  <si>
    <t>Sản phẩm công nghệ sinh học và thị trường</t>
  </si>
  <si>
    <t>Công nghệ sinh học thực vật</t>
  </si>
  <si>
    <t>Sinh lý người và động vật</t>
  </si>
  <si>
    <t>CHUYÊN NGÀNH: CÔNG NGHỆ THỰC PHẨM</t>
  </si>
  <si>
    <t xml:space="preserve">CHUYÊN NGÀNH: CÔNG NGHỆ MÔI TRƯỜNG </t>
  </si>
  <si>
    <t>Hóa kỹ thuật môi trường</t>
  </si>
  <si>
    <t>Thí nghiệm Hóa kỹ thuật môi trường</t>
  </si>
  <si>
    <t>Kỹ thuật xử lý ô nhiễm không khí</t>
  </si>
  <si>
    <t>Thí nghiệm xử lý chất thải</t>
  </si>
  <si>
    <t>Kỹ thuật xử lý nước thải</t>
  </si>
  <si>
    <t>Quản lý và xử lý chất thải rắn &amp; chất thải nguy hại</t>
  </si>
  <si>
    <t xml:space="preserve">Quản lý môi trường đô thị &amp; KCN </t>
  </si>
  <si>
    <t>Kỹ thuật xử lý nước cấp</t>
  </si>
  <si>
    <t xml:space="preserve">Công nghệ tái chế chất thải </t>
  </si>
  <si>
    <t>Kinh tế môi trường</t>
  </si>
  <si>
    <t>Đánh giá rủi ro và tác động môi trường</t>
  </si>
  <si>
    <t>122047</t>
  </si>
  <si>
    <t>Iso 14000 &amp; kiểm toán môi trường</t>
  </si>
  <si>
    <t>CHUYÊN NGÀNH: CÔNG NGHỆ KỸ THUẬT HÓA HỌC</t>
  </si>
  <si>
    <t>CHƯƠNG TRÌNH ĐÀO TẠO THEO HỌC CHẾ TÍN CHỈ KHÓA 2018- 2022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</si>
</sst>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;[Red]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5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name val="VNI-Times"/>
      <family val="0"/>
    </font>
    <font>
      <i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u val="single"/>
      <sz val="13"/>
      <color indexed="20"/>
      <name val="Times New Roman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3"/>
      <color indexed="12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sz val="11"/>
      <color indexed="8"/>
      <name val="Calibri"/>
      <family val="2"/>
    </font>
    <font>
      <b/>
      <sz val="13"/>
      <color indexed="63"/>
      <name val="Times New Roman"/>
      <family val="2"/>
    </font>
    <font>
      <sz val="18"/>
      <color indexed="56"/>
      <name val="Cambria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b/>
      <sz val="13"/>
      <color indexed="10"/>
      <name val="Times New Roman"/>
      <family val="1"/>
    </font>
    <font>
      <sz val="12"/>
      <color indexed="30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u val="single"/>
      <sz val="13"/>
      <color theme="11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3"/>
      <color theme="10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sz val="11"/>
      <color theme="1"/>
      <name val="Calibri"/>
      <family val="2"/>
    </font>
    <font>
      <b/>
      <sz val="13"/>
      <color rgb="FF3F3F3F"/>
      <name val="Times New Roman"/>
      <family val="2"/>
    </font>
    <font>
      <sz val="18"/>
      <color theme="3"/>
      <name val="Cambria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b/>
      <sz val="13"/>
      <color rgb="FFFF0000"/>
      <name val="Times New Roman"/>
      <family val="1"/>
    </font>
    <font>
      <sz val="12"/>
      <color rgb="FF0070C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10" xfId="63" applyFont="1" applyFill="1" applyBorder="1" applyAlignment="1">
      <alignment horizontal="center" vertical="center" shrinkToFit="1"/>
      <protection/>
    </xf>
    <xf numFmtId="0" fontId="6" fillId="0" borderId="10" xfId="57" applyFont="1" applyFill="1" applyBorder="1" applyAlignment="1">
      <alignment horizontal="center" vertical="center" shrinkToFit="1"/>
      <protection/>
    </xf>
    <xf numFmtId="0" fontId="6" fillId="0" borderId="10" xfId="64" applyFont="1" applyFill="1" applyBorder="1" applyAlignment="1">
      <alignment horizontal="center" vertical="center" shrinkToFit="1"/>
      <protection/>
    </xf>
    <xf numFmtId="49" fontId="6" fillId="0" borderId="10" xfId="57" applyNumberFormat="1" applyFont="1" applyFill="1" applyBorder="1" applyAlignment="1">
      <alignment horizontal="center" vertical="center" shrinkToFit="1"/>
      <protection/>
    </xf>
    <xf numFmtId="0" fontId="6" fillId="0" borderId="10" xfId="57" applyFont="1" applyFill="1" applyBorder="1" applyAlignment="1">
      <alignment horizontal="left" vertical="center" shrinkToFit="1"/>
      <protection/>
    </xf>
    <xf numFmtId="1" fontId="6" fillId="0" borderId="10" xfId="63" applyNumberFormat="1" applyFont="1" applyFill="1" applyBorder="1" applyAlignment="1">
      <alignment horizontal="center" vertical="center" shrinkToFit="1"/>
      <protection/>
    </xf>
    <xf numFmtId="0" fontId="6" fillId="0" borderId="10" xfId="63" applyFont="1" applyFill="1" applyBorder="1" applyAlignment="1">
      <alignment horizontal="center" vertical="center" shrinkToFit="1"/>
      <protection/>
    </xf>
    <xf numFmtId="0" fontId="6" fillId="0" borderId="10" xfId="63" applyFont="1" applyFill="1" applyBorder="1" applyAlignment="1">
      <alignment vertical="center" shrinkToFit="1"/>
      <protection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1" fontId="6" fillId="0" borderId="10" xfId="57" applyNumberFormat="1" applyFont="1" applyFill="1" applyBorder="1" applyAlignment="1">
      <alignment horizontal="center" vertical="center" shrinkToFit="1"/>
      <protection/>
    </xf>
    <xf numFmtId="0" fontId="5" fillId="0" borderId="0" xfId="57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0" xfId="62" applyFont="1" applyFill="1" applyAlignment="1">
      <alignment horizontal="center" vertical="center" shrinkToFit="1"/>
      <protection/>
    </xf>
    <xf numFmtId="0" fontId="6" fillId="0" borderId="0" xfId="62" applyFont="1" applyFill="1">
      <alignment/>
      <protection/>
    </xf>
    <xf numFmtId="0" fontId="6" fillId="0" borderId="0" xfId="62" applyFont="1" applyFill="1" applyAlignment="1">
      <alignment horizontal="center"/>
      <protection/>
    </xf>
    <xf numFmtId="0" fontId="6" fillId="0" borderId="10" xfId="58" applyFont="1" applyFill="1" applyBorder="1" applyAlignment="1">
      <alignment horizontal="center" vertical="center" shrinkToFit="1"/>
      <protection/>
    </xf>
    <xf numFmtId="1" fontId="5" fillId="0" borderId="0" xfId="57" applyNumberFormat="1" applyFont="1" applyFill="1" applyBorder="1" applyAlignment="1">
      <alignment vertical="center"/>
      <protection/>
    </xf>
    <xf numFmtId="0" fontId="6" fillId="0" borderId="10" xfId="63" applyFont="1" applyFill="1" applyBorder="1" applyAlignment="1">
      <alignment horizontal="left" vertical="center" shrinkToFit="1"/>
      <protection/>
    </xf>
    <xf numFmtId="0" fontId="0" fillId="0" borderId="0" xfId="0" applyFill="1" applyAlignment="1">
      <alignment vertical="center"/>
    </xf>
    <xf numFmtId="0" fontId="2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/>
      <protection/>
    </xf>
    <xf numFmtId="0" fontId="3" fillId="0" borderId="0" xfId="57" applyFont="1" applyFill="1" applyBorder="1" applyAlignment="1">
      <alignment horizontal="left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" fillId="0" borderId="10" xfId="57" applyNumberFormat="1" applyFont="1" applyFill="1" applyBorder="1" applyAlignment="1">
      <alignment horizontal="center" vertical="center" shrinkToFit="1"/>
      <protection/>
    </xf>
    <xf numFmtId="1" fontId="3" fillId="0" borderId="10" xfId="57" applyNumberFormat="1" applyFont="1" applyFill="1" applyBorder="1" applyAlignment="1">
      <alignment horizontal="center" vertical="center" shrinkToFit="1"/>
      <protection/>
    </xf>
    <xf numFmtId="0" fontId="6" fillId="0" borderId="10" xfId="0" applyFont="1" applyFill="1" applyBorder="1" applyAlignment="1">
      <alignment horizontal="center" vertical="center"/>
    </xf>
    <xf numFmtId="0" fontId="3" fillId="0" borderId="10" xfId="64" applyFont="1" applyFill="1" applyBorder="1" applyAlignment="1">
      <alignment vertical="center" shrinkToFit="1"/>
      <protection/>
    </xf>
    <xf numFmtId="1" fontId="3" fillId="0" borderId="10" xfId="64" applyNumberFormat="1" applyFont="1" applyFill="1" applyBorder="1" applyAlignment="1">
      <alignment vertical="center" shrinkToFit="1"/>
      <protection/>
    </xf>
    <xf numFmtId="0" fontId="12" fillId="0" borderId="10" xfId="57" applyFont="1" applyFill="1" applyBorder="1" applyAlignment="1">
      <alignment horizontal="center" vertical="center" shrinkToFit="1"/>
      <protection/>
    </xf>
    <xf numFmtId="0" fontId="53" fillId="0" borderId="0" xfId="57" applyFont="1" applyFill="1" applyBorder="1" applyAlignment="1">
      <alignment horizontal="left" vertical="center"/>
      <protection/>
    </xf>
    <xf numFmtId="0" fontId="53" fillId="0" borderId="0" xfId="57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54" fillId="0" borderId="0" xfId="0" applyFont="1" applyFill="1" applyAlignment="1">
      <alignment vertical="top" wrapText="1"/>
    </xf>
    <xf numFmtId="0" fontId="0" fillId="0" borderId="11" xfId="0" applyFill="1" applyBorder="1" applyAlignment="1">
      <alignment/>
    </xf>
    <xf numFmtId="0" fontId="6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/>
    </xf>
    <xf numFmtId="0" fontId="6" fillId="0" borderId="10" xfId="59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horizontal="left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1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33" borderId="10" xfId="57" applyFont="1" applyFill="1" applyBorder="1" applyAlignment="1">
      <alignment horizontal="center" vertical="center" shrinkToFit="1"/>
      <protection/>
    </xf>
    <xf numFmtId="0" fontId="3" fillId="33" borderId="10" xfId="63" applyFont="1" applyFill="1" applyBorder="1" applyAlignment="1">
      <alignment horizontal="center" vertical="center" shrinkToFit="1"/>
      <protection/>
    </xf>
    <xf numFmtId="1" fontId="3" fillId="33" borderId="10" xfId="57" applyNumberFormat="1" applyFont="1" applyFill="1" applyBorder="1" applyAlignment="1">
      <alignment horizontal="center" vertical="center" shrinkToFit="1"/>
      <protection/>
    </xf>
    <xf numFmtId="0" fontId="6" fillId="33" borderId="10" xfId="57" applyFont="1" applyFill="1" applyBorder="1" applyAlignment="1">
      <alignment horizontal="center" vertical="center" shrinkToFit="1"/>
      <protection/>
    </xf>
    <xf numFmtId="0" fontId="3" fillId="0" borderId="10" xfId="64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horizontal="center"/>
    </xf>
    <xf numFmtId="0" fontId="3" fillId="0" borderId="10" xfId="57" applyFont="1" applyFill="1" applyBorder="1" applyAlignment="1">
      <alignment horizontal="center" vertical="center" shrinkToFit="1"/>
      <protection/>
    </xf>
    <xf numFmtId="0" fontId="3" fillId="0" borderId="10" xfId="63" applyFont="1" applyFill="1" applyBorder="1" applyAlignment="1">
      <alignment horizontal="center" vertical="center" shrinkToFit="1"/>
      <protection/>
    </xf>
    <xf numFmtId="1" fontId="3" fillId="0" borderId="12" xfId="64" applyNumberFormat="1" applyFont="1" applyFill="1" applyBorder="1" applyAlignment="1">
      <alignment vertical="center" shrinkToFit="1"/>
      <protection/>
    </xf>
    <xf numFmtId="0" fontId="6" fillId="0" borderId="0" xfId="0" applyFont="1" applyFill="1" applyBorder="1" applyAlignment="1">
      <alignment vertical="center"/>
    </xf>
    <xf numFmtId="0" fontId="6" fillId="0" borderId="0" xfId="63" applyFont="1" applyFill="1" applyBorder="1" applyAlignment="1">
      <alignment horizontal="center" vertical="center" shrinkToFit="1"/>
      <protection/>
    </xf>
    <xf numFmtId="0" fontId="1" fillId="0" borderId="10" xfId="63" applyFont="1" applyFill="1" applyBorder="1" applyAlignment="1">
      <alignment horizontal="left" vertical="center" shrinkToFit="1"/>
      <protection/>
    </xf>
    <xf numFmtId="0" fontId="1" fillId="0" borderId="10" xfId="63" applyFont="1" applyFill="1" applyBorder="1" applyAlignment="1">
      <alignment vertical="center" shrinkToFit="1"/>
      <protection/>
    </xf>
    <xf numFmtId="0" fontId="3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shrinkToFit="1"/>
    </xf>
    <xf numFmtId="180" fontId="6" fillId="0" borderId="10" xfId="0" applyNumberFormat="1" applyFont="1" applyFill="1" applyBorder="1" applyAlignment="1">
      <alignment horizontal="center" vertical="center" shrinkToFit="1"/>
    </xf>
    <xf numFmtId="0" fontId="3" fillId="0" borderId="13" xfId="64" applyFont="1" applyFill="1" applyBorder="1" applyAlignment="1">
      <alignment vertical="center" shrinkToFit="1"/>
      <protection/>
    </xf>
    <xf numFmtId="0" fontId="3" fillId="0" borderId="12" xfId="64" applyFont="1" applyFill="1" applyBorder="1" applyAlignment="1">
      <alignment vertical="center" shrinkToFit="1"/>
      <protection/>
    </xf>
    <xf numFmtId="1" fontId="0" fillId="0" borderId="0" xfId="0" applyNumberFormat="1" applyFill="1" applyAlignment="1">
      <alignment/>
    </xf>
    <xf numFmtId="0" fontId="54" fillId="0" borderId="0" xfId="0" applyFont="1" applyFill="1" applyAlignment="1">
      <alignment horizontal="center" vertical="top" wrapText="1"/>
    </xf>
    <xf numFmtId="0" fontId="6" fillId="0" borderId="0" xfId="64" applyFont="1" applyFill="1" applyAlignment="1">
      <alignment horizontal="center" shrinkToFit="1"/>
      <protection/>
    </xf>
    <xf numFmtId="0" fontId="3" fillId="0" borderId="0" xfId="64" applyFont="1" applyFill="1" applyAlignment="1">
      <alignment horizontal="center" shrinkToFit="1"/>
      <protection/>
    </xf>
    <xf numFmtId="0" fontId="9" fillId="0" borderId="0" xfId="57" applyFont="1" applyFill="1" applyAlignment="1">
      <alignment horizontal="center" vertical="top"/>
      <protection/>
    </xf>
    <xf numFmtId="0" fontId="4" fillId="0" borderId="0" xfId="62" applyFont="1" applyFill="1" applyAlignment="1">
      <alignment horizontal="center" vertical="center" shrinkToFit="1"/>
      <protection/>
    </xf>
    <xf numFmtId="0" fontId="8" fillId="0" borderId="0" xfId="62" applyFont="1" applyFill="1" applyAlignment="1">
      <alignment horizontal="center" vertical="center" shrinkToFit="1"/>
      <protection/>
    </xf>
    <xf numFmtId="0" fontId="4" fillId="0" borderId="0" xfId="0" applyFont="1" applyFill="1" applyAlignment="1">
      <alignment horizontal="center" shrinkToFit="1"/>
    </xf>
    <xf numFmtId="0" fontId="4" fillId="0" borderId="14" xfId="57" applyFont="1" applyFill="1" applyBorder="1" applyAlignment="1">
      <alignment horizontal="center" vertical="top" shrinkToFit="1"/>
      <protection/>
    </xf>
    <xf numFmtId="0" fontId="3" fillId="0" borderId="10" xfId="57" applyFont="1" applyFill="1" applyBorder="1" applyAlignment="1">
      <alignment horizontal="center" vertical="center" wrapText="1" shrinkToFit="1"/>
      <protection/>
    </xf>
    <xf numFmtId="0" fontId="6" fillId="0" borderId="10" xfId="57" applyFont="1" applyFill="1" applyBorder="1" applyAlignment="1">
      <alignment horizontal="center" shrinkToFi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/>
      <protection/>
    </xf>
    <xf numFmtId="0" fontId="12" fillId="0" borderId="10" xfId="57" applyFont="1" applyFill="1" applyBorder="1" applyAlignment="1">
      <alignment horizontal="center" vertical="center" wrapText="1" shrinkToFit="1"/>
      <protection/>
    </xf>
    <xf numFmtId="0" fontId="12" fillId="0" borderId="10" xfId="57" applyFont="1" applyFill="1" applyBorder="1" applyAlignment="1">
      <alignment horizontal="center" vertical="center" shrinkToFit="1"/>
      <protection/>
    </xf>
    <xf numFmtId="0" fontId="3" fillId="33" borderId="10" xfId="57" applyFont="1" applyFill="1" applyBorder="1" applyAlignment="1">
      <alignment horizontal="center" vertical="center" shrinkToFit="1"/>
      <protection/>
    </xf>
    <xf numFmtId="0" fontId="12" fillId="0" borderId="15" xfId="57" applyFont="1" applyFill="1" applyBorder="1" applyAlignment="1">
      <alignment horizontal="center" vertical="center" wrapText="1"/>
      <protection/>
    </xf>
    <xf numFmtId="0" fontId="12" fillId="0" borderId="16" xfId="57" applyFont="1" applyFill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horizontal="center"/>
    </xf>
    <xf numFmtId="0" fontId="3" fillId="0" borderId="0" xfId="62" applyFont="1" applyFill="1" applyBorder="1" applyAlignment="1">
      <alignment horizontal="center"/>
      <protection/>
    </xf>
    <xf numFmtId="0" fontId="3" fillId="0" borderId="10" xfId="63" applyFont="1" applyFill="1" applyBorder="1" applyAlignment="1">
      <alignment horizontal="left" vertical="center" shrinkToFit="1"/>
      <protection/>
    </xf>
    <xf numFmtId="0" fontId="11" fillId="0" borderId="0" xfId="57" applyFont="1" applyFill="1" applyBorder="1" applyAlignment="1" quotePrefix="1">
      <alignment horizontal="left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 shrinkToFit="1"/>
      <protection/>
    </xf>
    <xf numFmtId="0" fontId="3" fillId="0" borderId="17" xfId="64" applyFont="1" applyFill="1" applyBorder="1" applyAlignment="1">
      <alignment horizontal="center" vertical="center" shrinkToFit="1"/>
      <protection/>
    </xf>
    <xf numFmtId="0" fontId="3" fillId="0" borderId="13" xfId="64" applyFont="1" applyFill="1" applyBorder="1" applyAlignment="1">
      <alignment horizontal="center" vertical="center" shrinkToFit="1"/>
      <protection/>
    </xf>
    <xf numFmtId="0" fontId="6" fillId="34" borderId="10" xfId="63" applyFont="1" applyFill="1" applyBorder="1" applyAlignment="1">
      <alignment horizontal="center" vertical="center" shrinkToFit="1"/>
      <protection/>
    </xf>
    <xf numFmtId="0" fontId="6" fillId="34" borderId="10" xfId="63" applyFont="1" applyFill="1" applyBorder="1" applyAlignment="1">
      <alignment horizontal="left" vertical="center" shrinkToFit="1"/>
      <protection/>
    </xf>
    <xf numFmtId="1" fontId="6" fillId="34" borderId="10" xfId="57" applyNumberFormat="1" applyFont="1" applyFill="1" applyBorder="1" applyAlignment="1">
      <alignment horizontal="center" vertical="center" shrinkToFit="1"/>
      <protection/>
    </xf>
    <xf numFmtId="0" fontId="0" fillId="34" borderId="0" xfId="0" applyFill="1" applyAlignment="1">
      <alignment vertical="center"/>
    </xf>
    <xf numFmtId="0" fontId="6" fillId="34" borderId="10" xfId="57" applyFont="1" applyFill="1" applyBorder="1" applyAlignment="1">
      <alignment horizontal="center" vertical="center" shrinkToFit="1"/>
      <protection/>
    </xf>
    <xf numFmtId="0" fontId="6" fillId="34" borderId="10" xfId="64" applyFont="1" applyFill="1" applyBorder="1" applyAlignment="1">
      <alignment horizontal="center" vertical="center" shrinkToFit="1"/>
      <protection/>
    </xf>
    <xf numFmtId="0" fontId="3" fillId="34" borderId="10" xfId="57" applyFont="1" applyFill="1" applyBorder="1" applyAlignment="1">
      <alignment horizontal="center" vertical="center" shrinkToFit="1"/>
      <protection/>
    </xf>
    <xf numFmtId="0" fontId="3" fillId="34" borderId="10" xfId="57" applyFont="1" applyFill="1" applyBorder="1" applyAlignment="1">
      <alignment horizontal="center" vertical="center" shrinkToFit="1"/>
      <protection/>
    </xf>
    <xf numFmtId="0" fontId="6" fillId="34" borderId="0" xfId="0" applyFont="1" applyFill="1" applyAlignment="1">
      <alignment vertical="center"/>
    </xf>
    <xf numFmtId="0" fontId="6" fillId="34" borderId="10" xfId="63" applyFont="1" applyFill="1" applyBorder="1" applyAlignment="1">
      <alignment vertical="center" shrinkToFit="1"/>
      <protection/>
    </xf>
    <xf numFmtId="0" fontId="6" fillId="34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1" fontId="6" fillId="34" borderId="10" xfId="63" applyNumberFormat="1" applyFont="1" applyFill="1" applyBorder="1" applyAlignment="1">
      <alignment horizontal="center" vertical="center" shrinkToFit="1"/>
      <protection/>
    </xf>
    <xf numFmtId="0" fontId="3" fillId="34" borderId="10" xfId="63" applyFont="1" applyFill="1" applyBorder="1" applyAlignment="1">
      <alignment horizontal="center" vertical="center" shrinkToFit="1"/>
      <protection/>
    </xf>
    <xf numFmtId="0" fontId="3" fillId="34" borderId="10" xfId="64" applyFont="1" applyFill="1" applyBorder="1" applyAlignment="1">
      <alignment horizontal="center" vertical="center" shrinkToFit="1"/>
      <protection/>
    </xf>
    <xf numFmtId="0" fontId="6" fillId="34" borderId="10" xfId="0" applyNumberFormat="1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left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34" borderId="10" xfId="0" applyNumberFormat="1" applyFont="1" applyFill="1" applyBorder="1" applyAlignment="1">
      <alignment horizontal="center" vertical="center"/>
    </xf>
    <xf numFmtId="0" fontId="3" fillId="34" borderId="10" xfId="64" applyFont="1" applyFill="1" applyBorder="1" applyAlignment="1">
      <alignment vertical="center" shrinkToFit="1"/>
      <protection/>
    </xf>
    <xf numFmtId="0" fontId="6" fillId="34" borderId="10" xfId="0" applyFont="1" applyFill="1" applyBorder="1" applyAlignment="1">
      <alignment vertical="center" shrinkToFit="1"/>
    </xf>
    <xf numFmtId="0" fontId="6" fillId="34" borderId="10" xfId="57" applyNumberFormat="1" applyFont="1" applyFill="1" applyBorder="1" applyAlignment="1">
      <alignment horizontal="center" vertical="center" shrinkToFit="1"/>
      <protection/>
    </xf>
    <xf numFmtId="0" fontId="6" fillId="34" borderId="10" xfId="57" applyFont="1" applyFill="1" applyBorder="1" applyAlignment="1">
      <alignment horizontal="left" vertical="center" shrinkToFit="1"/>
      <protection/>
    </xf>
    <xf numFmtId="1" fontId="3" fillId="34" borderId="10" xfId="64" applyNumberFormat="1" applyFont="1" applyFill="1" applyBorder="1" applyAlignment="1">
      <alignment vertical="center" shrinkToFit="1"/>
      <protection/>
    </xf>
    <xf numFmtId="0" fontId="6" fillId="34" borderId="10" xfId="59" applyFont="1" applyFill="1" applyBorder="1" applyAlignment="1">
      <alignment horizontal="center" vertical="center" shrinkToFit="1"/>
      <protection/>
    </xf>
    <xf numFmtId="1" fontId="3" fillId="34" borderId="10" xfId="57" applyNumberFormat="1" applyFont="1" applyFill="1" applyBorder="1" applyAlignment="1">
      <alignment horizontal="center" vertical="center" shrinkToFit="1"/>
      <protection/>
    </xf>
    <xf numFmtId="0" fontId="6" fillId="34" borderId="15" xfId="63" applyFont="1" applyFill="1" applyBorder="1" applyAlignment="1">
      <alignment horizontal="center" vertical="center" shrinkToFit="1"/>
      <protection/>
    </xf>
    <xf numFmtId="49" fontId="6" fillId="34" borderId="10" xfId="0" applyNumberFormat="1" applyFont="1" applyFill="1" applyBorder="1" applyAlignment="1">
      <alignment horizontal="left" vertical="center" shrinkToFit="1"/>
    </xf>
    <xf numFmtId="0" fontId="6" fillId="34" borderId="17" xfId="0" applyNumberFormat="1" applyFont="1" applyFill="1" applyBorder="1" applyAlignment="1">
      <alignment horizontal="center" vertical="center" shrinkToFit="1"/>
    </xf>
    <xf numFmtId="0" fontId="3" fillId="34" borderId="17" xfId="63" applyFont="1" applyFill="1" applyBorder="1" applyAlignment="1">
      <alignment horizontal="center" vertical="center" shrinkToFit="1"/>
      <protection/>
    </xf>
    <xf numFmtId="0" fontId="3" fillId="34" borderId="13" xfId="63" applyFont="1" applyFill="1" applyBorder="1" applyAlignment="1">
      <alignment horizontal="center" vertical="center" shrinkToFit="1"/>
      <protection/>
    </xf>
    <xf numFmtId="0" fontId="3" fillId="34" borderId="12" xfId="63" applyFont="1" applyFill="1" applyBorder="1" applyAlignment="1">
      <alignment horizontal="center" vertical="center" shrinkToFit="1"/>
      <protection/>
    </xf>
    <xf numFmtId="0" fontId="6" fillId="34" borderId="10" xfId="0" applyFont="1" applyFill="1" applyBorder="1" applyAlignment="1">
      <alignment horizontal="left" vertical="center" wrapText="1" shrinkToFit="1"/>
    </xf>
    <xf numFmtId="0" fontId="6" fillId="34" borderId="17" xfId="63" applyFont="1" applyFill="1" applyBorder="1" applyAlignment="1">
      <alignment vertical="center" shrinkToFit="1"/>
      <protection/>
    </xf>
    <xf numFmtId="0" fontId="1" fillId="34" borderId="10" xfId="0" applyFont="1" applyFill="1" applyBorder="1" applyAlignment="1">
      <alignment horizontal="center" vertical="center"/>
    </xf>
    <xf numFmtId="0" fontId="1" fillId="34" borderId="10" xfId="63" applyFont="1" applyFill="1" applyBorder="1" applyAlignment="1">
      <alignment horizontal="left" vertical="center" shrinkToFit="1"/>
      <protection/>
    </xf>
    <xf numFmtId="0" fontId="1" fillId="34" borderId="10" xfId="63" applyFont="1" applyFill="1" applyBorder="1" applyAlignment="1">
      <alignment horizontal="center" vertical="center" shrinkToFit="1"/>
      <protection/>
    </xf>
    <xf numFmtId="0" fontId="5" fillId="34" borderId="0" xfId="57" applyFont="1" applyFill="1" applyAlignment="1">
      <alignment vertical="center"/>
      <protection/>
    </xf>
    <xf numFmtId="49" fontId="6" fillId="34" borderId="10" xfId="57" applyNumberFormat="1" applyFont="1" applyFill="1" applyBorder="1" applyAlignment="1">
      <alignment horizontal="center" vertical="center" shrinkToFit="1"/>
      <protection/>
    </xf>
    <xf numFmtId="0" fontId="0" fillId="34" borderId="0" xfId="0" applyFill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3" xfId="60"/>
    <cellStyle name="Normal 2 3" xfId="61"/>
    <cellStyle name="Normal 3" xfId="62"/>
    <cellStyle name="Normal_CTDT_KHÃ“A_2010-2015_HÃ“A" xfId="63"/>
    <cellStyle name="Normal_KHHT DCN-CDT ( DH-2003) CO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0</xdr:rowOff>
    </xdr:from>
    <xdr:to>
      <xdr:col>1</xdr:col>
      <xdr:colOff>1704975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819150" y="476250"/>
          <a:ext cx="1590675" cy="0"/>
        </a:xfrm>
        <a:prstGeom prst="line">
          <a:avLst/>
        </a:prstGeom>
        <a:noFill/>
        <a:ln w="127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9</xdr:col>
      <xdr:colOff>19050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771900" y="476250"/>
          <a:ext cx="3257550" cy="0"/>
        </a:xfrm>
        <a:prstGeom prst="line">
          <a:avLst/>
        </a:prstGeom>
        <a:noFill/>
        <a:ln w="127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57150</xdr:colOff>
      <xdr:row>2</xdr:row>
      <xdr:rowOff>9525</xdr:rowOff>
    </xdr:from>
    <xdr:to>
      <xdr:col>9</xdr:col>
      <xdr:colOff>19050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3829050" y="485775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704850</xdr:colOff>
      <xdr:row>2</xdr:row>
      <xdr:rowOff>0</xdr:rowOff>
    </xdr:from>
    <xdr:to>
      <xdr:col>1</xdr:col>
      <xdr:colOff>1800225</xdr:colOff>
      <xdr:row>2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704850" y="4762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0</xdr:rowOff>
    </xdr:from>
    <xdr:to>
      <xdr:col>1</xdr:col>
      <xdr:colOff>1704975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819150" y="476250"/>
          <a:ext cx="1590675" cy="0"/>
        </a:xfrm>
        <a:prstGeom prst="line">
          <a:avLst/>
        </a:prstGeom>
        <a:noFill/>
        <a:ln w="127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9</xdr:col>
      <xdr:colOff>19050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771900" y="476250"/>
          <a:ext cx="3257550" cy="0"/>
        </a:xfrm>
        <a:prstGeom prst="line">
          <a:avLst/>
        </a:prstGeom>
        <a:noFill/>
        <a:ln w="127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57150</xdr:colOff>
      <xdr:row>2</xdr:row>
      <xdr:rowOff>9525</xdr:rowOff>
    </xdr:from>
    <xdr:to>
      <xdr:col>9</xdr:col>
      <xdr:colOff>19050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3829050" y="485775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704850</xdr:colOff>
      <xdr:row>2</xdr:row>
      <xdr:rowOff>0</xdr:rowOff>
    </xdr:from>
    <xdr:to>
      <xdr:col>1</xdr:col>
      <xdr:colOff>1800225</xdr:colOff>
      <xdr:row>2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704850" y="4762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0</xdr:rowOff>
    </xdr:from>
    <xdr:to>
      <xdr:col>1</xdr:col>
      <xdr:colOff>1704975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819150" y="476250"/>
          <a:ext cx="1590675" cy="0"/>
        </a:xfrm>
        <a:prstGeom prst="line">
          <a:avLst/>
        </a:prstGeom>
        <a:noFill/>
        <a:ln w="127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9</xdr:col>
      <xdr:colOff>19050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771900" y="476250"/>
          <a:ext cx="3257550" cy="0"/>
        </a:xfrm>
        <a:prstGeom prst="line">
          <a:avLst/>
        </a:prstGeom>
        <a:noFill/>
        <a:ln w="127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57150</xdr:colOff>
      <xdr:row>2</xdr:row>
      <xdr:rowOff>9525</xdr:rowOff>
    </xdr:from>
    <xdr:to>
      <xdr:col>9</xdr:col>
      <xdr:colOff>19050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3829050" y="485775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704850</xdr:colOff>
      <xdr:row>2</xdr:row>
      <xdr:rowOff>0</xdr:rowOff>
    </xdr:from>
    <xdr:to>
      <xdr:col>1</xdr:col>
      <xdr:colOff>1800225</xdr:colOff>
      <xdr:row>2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704850" y="4762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0</xdr:rowOff>
    </xdr:from>
    <xdr:to>
      <xdr:col>1</xdr:col>
      <xdr:colOff>1704975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819150" y="476250"/>
          <a:ext cx="1590675" cy="0"/>
        </a:xfrm>
        <a:prstGeom prst="line">
          <a:avLst/>
        </a:prstGeom>
        <a:noFill/>
        <a:ln w="127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9</xdr:col>
      <xdr:colOff>19050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771900" y="476250"/>
          <a:ext cx="3257550" cy="0"/>
        </a:xfrm>
        <a:prstGeom prst="line">
          <a:avLst/>
        </a:prstGeom>
        <a:noFill/>
        <a:ln w="12700" cmpd="sng">
          <a:solidFill>
            <a:srgbClr val="0D0D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57150</xdr:colOff>
      <xdr:row>2</xdr:row>
      <xdr:rowOff>9525</xdr:rowOff>
    </xdr:from>
    <xdr:to>
      <xdr:col>9</xdr:col>
      <xdr:colOff>19050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3829050" y="485775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704850</xdr:colOff>
      <xdr:row>2</xdr:row>
      <xdr:rowOff>0</xdr:rowOff>
    </xdr:from>
    <xdr:to>
      <xdr:col>1</xdr:col>
      <xdr:colOff>1800225</xdr:colOff>
      <xdr:row>2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704850" y="4762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zoomScalePageLayoutView="0" workbookViewId="0" topLeftCell="A84">
      <selection activeCell="O99" sqref="O99"/>
    </sheetView>
  </sheetViews>
  <sheetFormatPr defaultColWidth="8.88671875" defaultRowHeight="18" customHeight="1"/>
  <cols>
    <col min="1" max="1" width="8.21484375" style="36" customWidth="1"/>
    <col min="2" max="2" width="30.10546875" style="42" customWidth="1"/>
    <col min="3" max="6" width="5.6640625" style="36" customWidth="1"/>
    <col min="7" max="7" width="6.77734375" style="36" customWidth="1"/>
    <col min="8" max="8" width="6.88671875" style="47" customWidth="1"/>
    <col min="9" max="9" width="7.3359375" style="36" customWidth="1"/>
    <col min="10" max="10" width="0.23046875" style="36" hidden="1" customWidth="1"/>
    <col min="11" max="11" width="2.77734375" style="36" bestFit="1" customWidth="1"/>
    <col min="12" max="13" width="2.99609375" style="36" bestFit="1" customWidth="1"/>
    <col min="14" max="15" width="1.99609375" style="36" bestFit="1" customWidth="1"/>
    <col min="16" max="17" width="3.99609375" style="36" bestFit="1" customWidth="1"/>
    <col min="18" max="16384" width="8.88671875" style="36" customWidth="1"/>
  </cols>
  <sheetData>
    <row r="1" spans="1:10" s="24" customFormat="1" ht="18.75" customHeight="1">
      <c r="A1" s="72" t="s">
        <v>1</v>
      </c>
      <c r="B1" s="72"/>
      <c r="C1" s="73" t="s">
        <v>0</v>
      </c>
      <c r="D1" s="73"/>
      <c r="E1" s="73"/>
      <c r="F1" s="73"/>
      <c r="G1" s="73"/>
      <c r="H1" s="73"/>
      <c r="I1" s="73"/>
      <c r="J1" s="73"/>
    </row>
    <row r="2" spans="1:10" s="24" customFormat="1" ht="18.75" customHeight="1">
      <c r="A2" s="74" t="s">
        <v>103</v>
      </c>
      <c r="B2" s="74"/>
      <c r="C2" s="75" t="s">
        <v>2</v>
      </c>
      <c r="D2" s="75"/>
      <c r="E2" s="75"/>
      <c r="F2" s="75"/>
      <c r="G2" s="75"/>
      <c r="H2" s="75"/>
      <c r="I2" s="75"/>
      <c r="J2" s="75"/>
    </row>
    <row r="3" spans="1:10" s="24" customFormat="1" ht="24.75" customHeight="1">
      <c r="A3" s="17"/>
      <c r="B3" s="17"/>
      <c r="C3" s="76" t="s">
        <v>108</v>
      </c>
      <c r="D3" s="76"/>
      <c r="E3" s="76"/>
      <c r="F3" s="76"/>
      <c r="G3" s="76"/>
      <c r="H3" s="76"/>
      <c r="I3" s="76"/>
      <c r="J3" s="76"/>
    </row>
    <row r="4" spans="1:10" ht="29.25" customHeight="1">
      <c r="A4" s="77" t="s">
        <v>174</v>
      </c>
      <c r="B4" s="77"/>
      <c r="C4" s="77"/>
      <c r="D4" s="77"/>
      <c r="E4" s="77"/>
      <c r="F4" s="77"/>
      <c r="G4" s="77"/>
      <c r="H4" s="77"/>
      <c r="I4" s="77"/>
      <c r="J4" s="77"/>
    </row>
    <row r="5" spans="1:21" ht="29.25" customHeight="1">
      <c r="A5" s="78" t="s">
        <v>173</v>
      </c>
      <c r="B5" s="78"/>
      <c r="C5" s="78"/>
      <c r="D5" s="78"/>
      <c r="E5" s="78"/>
      <c r="F5" s="78"/>
      <c r="G5" s="78"/>
      <c r="H5" s="78"/>
      <c r="I5" s="78"/>
      <c r="J5" s="78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1:21" ht="20.25" customHeight="1">
      <c r="A6" s="79" t="s">
        <v>3</v>
      </c>
      <c r="B6" s="81" t="s">
        <v>4</v>
      </c>
      <c r="C6" s="83" t="s">
        <v>5</v>
      </c>
      <c r="D6" s="83"/>
      <c r="E6" s="83"/>
      <c r="F6" s="83"/>
      <c r="G6" s="89" t="s">
        <v>118</v>
      </c>
      <c r="H6" s="86" t="s">
        <v>119</v>
      </c>
      <c r="I6" s="84" t="s">
        <v>116</v>
      </c>
      <c r="K6" s="37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11" ht="20.25" customHeight="1">
      <c r="A7" s="80"/>
      <c r="B7" s="82"/>
      <c r="C7" s="33" t="s">
        <v>6</v>
      </c>
      <c r="D7" s="33" t="s">
        <v>7</v>
      </c>
      <c r="E7" s="33" t="s">
        <v>8</v>
      </c>
      <c r="F7" s="33" t="s">
        <v>9</v>
      </c>
      <c r="G7" s="90"/>
      <c r="H7" s="87"/>
      <c r="I7" s="85"/>
      <c r="K7" s="38"/>
    </row>
    <row r="8" spans="1:9" s="23" customFormat="1" ht="18" customHeight="1">
      <c r="A8" s="7"/>
      <c r="B8" s="22" t="s">
        <v>10</v>
      </c>
      <c r="C8" s="7">
        <f>D8+E8+F8</f>
        <v>0</v>
      </c>
      <c r="D8" s="7">
        <v>0</v>
      </c>
      <c r="E8" s="7">
        <v>0</v>
      </c>
      <c r="F8" s="7">
        <v>0</v>
      </c>
      <c r="G8" s="7"/>
      <c r="H8" s="12">
        <v>0</v>
      </c>
      <c r="I8" s="7">
        <v>165</v>
      </c>
    </row>
    <row r="9" spans="1:9" s="23" customFormat="1" ht="18" customHeight="1">
      <c r="A9" s="7">
        <v>102002</v>
      </c>
      <c r="B9" s="22" t="s">
        <v>11</v>
      </c>
      <c r="C9" s="7">
        <f>D9+E9+F9</f>
        <v>1</v>
      </c>
      <c r="D9" s="7">
        <v>0</v>
      </c>
      <c r="E9" s="7">
        <v>0</v>
      </c>
      <c r="F9" s="7">
        <v>1</v>
      </c>
      <c r="G9" s="7">
        <f>I9-H9</f>
        <v>15</v>
      </c>
      <c r="H9" s="2">
        <v>15</v>
      </c>
      <c r="I9" s="7">
        <f>D9*15+E9*45+F9*30</f>
        <v>30</v>
      </c>
    </row>
    <row r="10" spans="1:9" s="23" customFormat="1" ht="18" customHeight="1">
      <c r="A10" s="7">
        <v>102008</v>
      </c>
      <c r="B10" s="22" t="s">
        <v>12</v>
      </c>
      <c r="C10" s="7">
        <v>3</v>
      </c>
      <c r="D10" s="7">
        <v>3</v>
      </c>
      <c r="E10" s="7">
        <v>0</v>
      </c>
      <c r="F10" s="7">
        <v>0</v>
      </c>
      <c r="G10" s="7">
        <v>30</v>
      </c>
      <c r="H10" s="3">
        <v>15</v>
      </c>
      <c r="I10" s="7">
        <v>45</v>
      </c>
    </row>
    <row r="11" spans="1:9" s="23" customFormat="1" ht="18" customHeight="1">
      <c r="A11" s="7">
        <v>102025</v>
      </c>
      <c r="B11" s="22" t="s">
        <v>114</v>
      </c>
      <c r="C11" s="7">
        <f>D11+E11+F11</f>
        <v>2</v>
      </c>
      <c r="D11" s="7">
        <v>1</v>
      </c>
      <c r="E11" s="7">
        <v>0</v>
      </c>
      <c r="F11" s="7">
        <v>1</v>
      </c>
      <c r="G11" s="7">
        <f aca="true" t="shared" si="0" ref="G11:G74">I11-H11</f>
        <v>45</v>
      </c>
      <c r="H11" s="2">
        <v>0</v>
      </c>
      <c r="I11" s="7">
        <f>D11*15+E11*45+F11*30</f>
        <v>45</v>
      </c>
    </row>
    <row r="12" spans="1:9" s="23" customFormat="1" ht="18" customHeight="1">
      <c r="A12" s="7">
        <v>102055</v>
      </c>
      <c r="B12" s="22" t="s">
        <v>70</v>
      </c>
      <c r="C12" s="7">
        <v>2</v>
      </c>
      <c r="D12" s="7">
        <v>2</v>
      </c>
      <c r="E12" s="7">
        <v>0</v>
      </c>
      <c r="F12" s="7">
        <v>0</v>
      </c>
      <c r="G12" s="7">
        <f t="shared" si="0"/>
        <v>30</v>
      </c>
      <c r="H12" s="2">
        <v>0</v>
      </c>
      <c r="I12" s="7">
        <f>D12*15+E12*45+F12*30</f>
        <v>30</v>
      </c>
    </row>
    <row r="13" spans="1:9" s="23" customFormat="1" ht="18" customHeight="1">
      <c r="A13" s="7">
        <v>117006</v>
      </c>
      <c r="B13" s="22" t="s">
        <v>13</v>
      </c>
      <c r="C13" s="7">
        <f>D13+E13+F13</f>
        <v>2</v>
      </c>
      <c r="D13" s="7">
        <v>1</v>
      </c>
      <c r="E13" s="7">
        <v>0</v>
      </c>
      <c r="F13" s="7">
        <v>1</v>
      </c>
      <c r="G13" s="7">
        <f t="shared" si="0"/>
        <v>30</v>
      </c>
      <c r="H13" s="2">
        <v>15</v>
      </c>
      <c r="I13" s="7">
        <f>D13*15+E13*45+F13*30</f>
        <v>45</v>
      </c>
    </row>
    <row r="14" spans="1:9" s="23" customFormat="1" ht="18" customHeight="1">
      <c r="A14" s="7">
        <v>117009</v>
      </c>
      <c r="B14" s="22" t="s">
        <v>14</v>
      </c>
      <c r="C14" s="7">
        <f>D14+E14+F14</f>
        <v>1</v>
      </c>
      <c r="D14" s="7">
        <v>0</v>
      </c>
      <c r="E14" s="7">
        <v>1</v>
      </c>
      <c r="F14" s="7">
        <v>0</v>
      </c>
      <c r="G14" s="7">
        <f t="shared" si="0"/>
        <v>45</v>
      </c>
      <c r="H14" s="2">
        <v>0</v>
      </c>
      <c r="I14" s="7">
        <f>F14*30+E14*45+D14*15</f>
        <v>45</v>
      </c>
    </row>
    <row r="15" spans="1:9" s="23" customFormat="1" ht="18" customHeight="1">
      <c r="A15" s="7">
        <v>117043</v>
      </c>
      <c r="B15" s="22" t="s">
        <v>83</v>
      </c>
      <c r="C15" s="7">
        <f>E15+D15+F15</f>
        <v>2</v>
      </c>
      <c r="D15" s="7">
        <v>2</v>
      </c>
      <c r="E15" s="7">
        <v>0</v>
      </c>
      <c r="F15" s="7">
        <v>0</v>
      </c>
      <c r="G15" s="7">
        <f>I15-H15</f>
        <v>30</v>
      </c>
      <c r="H15" s="2">
        <v>0</v>
      </c>
      <c r="I15" s="7">
        <f>D15*15+E15*45+F15*30</f>
        <v>30</v>
      </c>
    </row>
    <row r="16" spans="1:9" s="23" customFormat="1" ht="18" customHeight="1">
      <c r="A16" s="7">
        <v>117010</v>
      </c>
      <c r="B16" s="22" t="s">
        <v>15</v>
      </c>
      <c r="C16" s="7">
        <f>D16+E16+F16</f>
        <v>1</v>
      </c>
      <c r="D16" s="7">
        <v>0</v>
      </c>
      <c r="E16" s="7">
        <v>1</v>
      </c>
      <c r="F16" s="7">
        <v>0</v>
      </c>
      <c r="G16" s="7">
        <f t="shared" si="0"/>
        <v>45</v>
      </c>
      <c r="H16" s="2">
        <v>0</v>
      </c>
      <c r="I16" s="7">
        <f>F16*30+E16*45+D16*15</f>
        <v>45</v>
      </c>
    </row>
    <row r="17" spans="1:9" s="23" customFormat="1" ht="18" customHeight="1">
      <c r="A17" s="88" t="s">
        <v>16</v>
      </c>
      <c r="B17" s="88"/>
      <c r="C17" s="48">
        <f>SUM(C8:C16)</f>
        <v>14</v>
      </c>
      <c r="D17" s="48">
        <f>SUM(D9:D16)</f>
        <v>9</v>
      </c>
      <c r="E17" s="48">
        <f>SUM(E9:E16)</f>
        <v>2</v>
      </c>
      <c r="F17" s="48">
        <f>SUM(F9:F16)</f>
        <v>3</v>
      </c>
      <c r="G17" s="48">
        <f>I17-H17</f>
        <v>270</v>
      </c>
      <c r="H17" s="48">
        <f>SUM(H9:H16)</f>
        <v>45</v>
      </c>
      <c r="I17" s="48">
        <f>SUM(I9:I16)</f>
        <v>315</v>
      </c>
    </row>
    <row r="18" spans="1:9" s="23" customFormat="1" ht="18" customHeight="1">
      <c r="A18" s="7">
        <v>102003</v>
      </c>
      <c r="B18" s="22" t="s">
        <v>17</v>
      </c>
      <c r="C18" s="7">
        <f>D18+E18+F18</f>
        <v>1</v>
      </c>
      <c r="D18" s="7">
        <v>0</v>
      </c>
      <c r="E18" s="7">
        <v>0</v>
      </c>
      <c r="F18" s="7">
        <v>1</v>
      </c>
      <c r="G18" s="7">
        <f t="shared" si="0"/>
        <v>15</v>
      </c>
      <c r="H18" s="2">
        <v>15</v>
      </c>
      <c r="I18" s="7">
        <f>F18*30+E18*45+D18*15</f>
        <v>30</v>
      </c>
    </row>
    <row r="19" spans="1:9" s="23" customFormat="1" ht="18" customHeight="1">
      <c r="A19" s="7">
        <v>102011</v>
      </c>
      <c r="B19" s="22" t="s">
        <v>18</v>
      </c>
      <c r="C19" s="7">
        <f>D19+E19+F19</f>
        <v>1</v>
      </c>
      <c r="D19" s="7">
        <v>0</v>
      </c>
      <c r="E19" s="7">
        <v>1</v>
      </c>
      <c r="F19" s="7">
        <v>0</v>
      </c>
      <c r="G19" s="7">
        <f t="shared" si="0"/>
        <v>45</v>
      </c>
      <c r="H19" s="3">
        <v>0</v>
      </c>
      <c r="I19" s="7">
        <f>F19*30+E19*45+D19*15</f>
        <v>45</v>
      </c>
    </row>
    <row r="20" spans="1:9" s="23" customFormat="1" ht="18" customHeight="1">
      <c r="A20" s="7">
        <v>102014</v>
      </c>
      <c r="B20" s="22" t="s">
        <v>19</v>
      </c>
      <c r="C20" s="7">
        <f>D20+E20+F20</f>
        <v>3</v>
      </c>
      <c r="D20" s="7">
        <v>2</v>
      </c>
      <c r="E20" s="7">
        <v>1</v>
      </c>
      <c r="F20" s="7">
        <v>0</v>
      </c>
      <c r="G20" s="7">
        <f t="shared" si="0"/>
        <v>60</v>
      </c>
      <c r="H20" s="3">
        <v>15</v>
      </c>
      <c r="I20" s="7">
        <f aca="true" t="shared" si="1" ref="I20:I26">F20*30+E20*45+D20*15</f>
        <v>75</v>
      </c>
    </row>
    <row r="21" spans="1:9" s="23" customFormat="1" ht="18" customHeight="1">
      <c r="A21" s="7">
        <v>102062</v>
      </c>
      <c r="B21" s="22" t="s">
        <v>115</v>
      </c>
      <c r="C21" s="7">
        <f>D21+E21+F21</f>
        <v>2</v>
      </c>
      <c r="D21" s="7">
        <v>1</v>
      </c>
      <c r="E21" s="7">
        <v>0</v>
      </c>
      <c r="F21" s="7">
        <v>1</v>
      </c>
      <c r="G21" s="7">
        <f t="shared" si="0"/>
        <v>45</v>
      </c>
      <c r="H21" s="2">
        <v>0</v>
      </c>
      <c r="I21" s="7">
        <f t="shared" si="1"/>
        <v>45</v>
      </c>
    </row>
    <row r="22" spans="1:9" s="23" customFormat="1" ht="18" customHeight="1">
      <c r="A22" s="7">
        <v>102056</v>
      </c>
      <c r="B22" s="22" t="s">
        <v>71</v>
      </c>
      <c r="C22" s="7">
        <v>2</v>
      </c>
      <c r="D22" s="7">
        <v>1</v>
      </c>
      <c r="E22" s="7">
        <v>0</v>
      </c>
      <c r="F22" s="7">
        <v>1</v>
      </c>
      <c r="G22" s="7">
        <f t="shared" si="0"/>
        <v>45</v>
      </c>
      <c r="H22" s="3">
        <v>0</v>
      </c>
      <c r="I22" s="7">
        <f t="shared" si="1"/>
        <v>45</v>
      </c>
    </row>
    <row r="23" spans="1:9" s="23" customFormat="1" ht="18" customHeight="1">
      <c r="A23" s="7">
        <v>117001</v>
      </c>
      <c r="B23" s="22" t="s">
        <v>20</v>
      </c>
      <c r="C23" s="7">
        <f>D23+E23+F23</f>
        <v>1</v>
      </c>
      <c r="D23" s="7">
        <v>0</v>
      </c>
      <c r="E23" s="7">
        <v>1</v>
      </c>
      <c r="F23" s="7">
        <v>0</v>
      </c>
      <c r="G23" s="7">
        <f t="shared" si="0"/>
        <v>45</v>
      </c>
      <c r="H23" s="3">
        <v>0</v>
      </c>
      <c r="I23" s="7">
        <f t="shared" si="1"/>
        <v>45</v>
      </c>
    </row>
    <row r="24" spans="1:9" s="23" customFormat="1" ht="18" customHeight="1">
      <c r="A24" s="7">
        <v>117002</v>
      </c>
      <c r="B24" s="22" t="s">
        <v>22</v>
      </c>
      <c r="C24" s="7">
        <v>3</v>
      </c>
      <c r="D24" s="7">
        <v>3</v>
      </c>
      <c r="E24" s="7">
        <v>0</v>
      </c>
      <c r="F24" s="7">
        <v>0</v>
      </c>
      <c r="G24" s="7">
        <f t="shared" si="0"/>
        <v>45</v>
      </c>
      <c r="H24" s="2">
        <v>0</v>
      </c>
      <c r="I24" s="7">
        <f t="shared" si="1"/>
        <v>45</v>
      </c>
    </row>
    <row r="25" spans="1:9" s="23" customFormat="1" ht="18" customHeight="1">
      <c r="A25" s="7">
        <v>102034</v>
      </c>
      <c r="B25" s="22" t="s">
        <v>40</v>
      </c>
      <c r="C25" s="7">
        <f>D25+E25+F25</f>
        <v>2</v>
      </c>
      <c r="D25" s="7">
        <v>1</v>
      </c>
      <c r="E25" s="7">
        <v>0</v>
      </c>
      <c r="F25" s="7">
        <v>1</v>
      </c>
      <c r="G25" s="7">
        <f t="shared" si="0"/>
        <v>30</v>
      </c>
      <c r="H25" s="3">
        <v>15</v>
      </c>
      <c r="I25" s="7">
        <f>F25*30+E25*45+D25*15</f>
        <v>45</v>
      </c>
    </row>
    <row r="26" spans="1:9" s="15" customFormat="1" ht="18" customHeight="1">
      <c r="A26" s="7">
        <v>117007</v>
      </c>
      <c r="B26" s="22" t="s">
        <v>21</v>
      </c>
      <c r="C26" s="7">
        <v>3</v>
      </c>
      <c r="D26" s="7">
        <v>3</v>
      </c>
      <c r="E26" s="7">
        <v>0</v>
      </c>
      <c r="F26" s="7">
        <v>0</v>
      </c>
      <c r="G26" s="7">
        <v>30</v>
      </c>
      <c r="H26" s="2">
        <v>15</v>
      </c>
      <c r="I26" s="7">
        <f t="shared" si="1"/>
        <v>45</v>
      </c>
    </row>
    <row r="27" spans="1:9" s="23" customFormat="1" ht="18" customHeight="1">
      <c r="A27" s="88" t="s">
        <v>23</v>
      </c>
      <c r="B27" s="88"/>
      <c r="C27" s="48">
        <f aca="true" t="shared" si="2" ref="C27:I27">SUM(C18:C26)</f>
        <v>18</v>
      </c>
      <c r="D27" s="48">
        <f t="shared" si="2"/>
        <v>11</v>
      </c>
      <c r="E27" s="48">
        <f t="shared" si="2"/>
        <v>3</v>
      </c>
      <c r="F27" s="48">
        <f t="shared" si="2"/>
        <v>4</v>
      </c>
      <c r="G27" s="48">
        <f>SUM(G18:G26)</f>
        <v>360</v>
      </c>
      <c r="H27" s="48">
        <f t="shared" si="2"/>
        <v>60</v>
      </c>
      <c r="I27" s="48">
        <f t="shared" si="2"/>
        <v>420</v>
      </c>
    </row>
    <row r="28" spans="1:9" s="23" customFormat="1" ht="18" customHeight="1">
      <c r="A28" s="7">
        <v>102004</v>
      </c>
      <c r="B28" s="8" t="s">
        <v>24</v>
      </c>
      <c r="C28" s="7">
        <f aca="true" t="shared" si="3" ref="C28:C34">D28+E28+F28</f>
        <v>1</v>
      </c>
      <c r="D28" s="7">
        <v>0</v>
      </c>
      <c r="E28" s="7">
        <v>0</v>
      </c>
      <c r="F28" s="7">
        <v>1</v>
      </c>
      <c r="G28" s="7">
        <f t="shared" si="0"/>
        <v>15</v>
      </c>
      <c r="H28" s="7">
        <v>15</v>
      </c>
      <c r="I28" s="7">
        <f aca="true" t="shared" si="4" ref="I28:I36">F28*30+E28*45+D28*15</f>
        <v>30</v>
      </c>
    </row>
    <row r="29" spans="1:9" s="15" customFormat="1" ht="18.75" customHeight="1">
      <c r="A29" s="7">
        <v>117024</v>
      </c>
      <c r="B29" s="22" t="s">
        <v>43</v>
      </c>
      <c r="C29" s="7">
        <f>D29+E29+F29</f>
        <v>2</v>
      </c>
      <c r="D29" s="7">
        <v>1</v>
      </c>
      <c r="E29" s="7">
        <v>0</v>
      </c>
      <c r="F29" s="7">
        <v>1</v>
      </c>
      <c r="G29" s="7">
        <f t="shared" si="0"/>
        <v>30</v>
      </c>
      <c r="H29" s="30">
        <v>15</v>
      </c>
      <c r="I29" s="7">
        <f>F29*30+E29*45+D29*15</f>
        <v>45</v>
      </c>
    </row>
    <row r="30" spans="1:9" s="23" customFormat="1" ht="18" customHeight="1">
      <c r="A30" s="7">
        <v>102057</v>
      </c>
      <c r="B30" s="8" t="s">
        <v>72</v>
      </c>
      <c r="C30" s="7">
        <f t="shared" si="3"/>
        <v>2</v>
      </c>
      <c r="D30" s="7">
        <v>1</v>
      </c>
      <c r="E30" s="7">
        <v>0</v>
      </c>
      <c r="F30" s="7">
        <v>1</v>
      </c>
      <c r="G30" s="7">
        <f t="shared" si="0"/>
        <v>45</v>
      </c>
      <c r="H30" s="7">
        <v>0</v>
      </c>
      <c r="I30" s="7">
        <f t="shared" si="4"/>
        <v>45</v>
      </c>
    </row>
    <row r="31" spans="1:9" s="15" customFormat="1" ht="18" customHeight="1">
      <c r="A31" s="7">
        <v>117037</v>
      </c>
      <c r="B31" s="8" t="s">
        <v>28</v>
      </c>
      <c r="C31" s="7">
        <f t="shared" si="3"/>
        <v>3</v>
      </c>
      <c r="D31" s="7">
        <v>3</v>
      </c>
      <c r="E31" s="7">
        <v>0</v>
      </c>
      <c r="F31" s="7">
        <v>0</v>
      </c>
      <c r="G31" s="7">
        <f t="shared" si="0"/>
        <v>45</v>
      </c>
      <c r="H31" s="3">
        <v>0</v>
      </c>
      <c r="I31" s="7">
        <f t="shared" si="4"/>
        <v>45</v>
      </c>
    </row>
    <row r="32" spans="1:9" s="15" customFormat="1" ht="18" customHeight="1">
      <c r="A32" s="7">
        <v>117046</v>
      </c>
      <c r="B32" s="8" t="s">
        <v>27</v>
      </c>
      <c r="C32" s="7">
        <f t="shared" si="3"/>
        <v>4</v>
      </c>
      <c r="D32" s="7">
        <v>4</v>
      </c>
      <c r="E32" s="7">
        <v>0</v>
      </c>
      <c r="F32" s="7">
        <v>0</v>
      </c>
      <c r="G32" s="7">
        <f t="shared" si="0"/>
        <v>60</v>
      </c>
      <c r="H32" s="3">
        <v>0</v>
      </c>
      <c r="I32" s="7">
        <f t="shared" si="4"/>
        <v>60</v>
      </c>
    </row>
    <row r="33" spans="1:9" s="15" customFormat="1" ht="18" customHeight="1">
      <c r="A33" s="7">
        <v>117055</v>
      </c>
      <c r="B33" s="8" t="s">
        <v>29</v>
      </c>
      <c r="C33" s="7">
        <f t="shared" si="3"/>
        <v>1</v>
      </c>
      <c r="D33" s="7">
        <v>0</v>
      </c>
      <c r="E33" s="7">
        <v>1</v>
      </c>
      <c r="F33" s="7">
        <v>0</v>
      </c>
      <c r="G33" s="7">
        <f t="shared" si="0"/>
        <v>45</v>
      </c>
      <c r="H33" s="7">
        <v>0</v>
      </c>
      <c r="I33" s="7">
        <f t="shared" si="4"/>
        <v>45</v>
      </c>
    </row>
    <row r="34" spans="1:9" s="15" customFormat="1" ht="18" customHeight="1">
      <c r="A34" s="7">
        <v>117057</v>
      </c>
      <c r="B34" s="8" t="s">
        <v>26</v>
      </c>
      <c r="C34" s="7">
        <f t="shared" si="3"/>
        <v>1</v>
      </c>
      <c r="D34" s="7">
        <v>0</v>
      </c>
      <c r="E34" s="7">
        <v>1</v>
      </c>
      <c r="F34" s="7">
        <v>0</v>
      </c>
      <c r="G34" s="7">
        <f t="shared" si="0"/>
        <v>45</v>
      </c>
      <c r="H34" s="7">
        <v>0</v>
      </c>
      <c r="I34" s="7">
        <f t="shared" si="4"/>
        <v>45</v>
      </c>
    </row>
    <row r="35" spans="1:9" s="15" customFormat="1" ht="18" customHeight="1">
      <c r="A35" s="7">
        <v>120033</v>
      </c>
      <c r="B35" s="8" t="s">
        <v>54</v>
      </c>
      <c r="C35" s="6">
        <f>D35+E35+F35</f>
        <v>3</v>
      </c>
      <c r="D35" s="7">
        <v>3</v>
      </c>
      <c r="E35" s="7">
        <v>0</v>
      </c>
      <c r="F35" s="7">
        <v>0</v>
      </c>
      <c r="G35" s="7">
        <f t="shared" si="0"/>
        <v>45</v>
      </c>
      <c r="H35" s="7">
        <v>0</v>
      </c>
      <c r="I35" s="2">
        <f>D35*15+E35*45+F35*30</f>
        <v>45</v>
      </c>
    </row>
    <row r="36" spans="1:9" s="15" customFormat="1" ht="18" customHeight="1">
      <c r="A36" s="7">
        <v>120023</v>
      </c>
      <c r="B36" s="8" t="s">
        <v>25</v>
      </c>
      <c r="C36" s="7">
        <v>2</v>
      </c>
      <c r="D36" s="7">
        <v>1</v>
      </c>
      <c r="E36" s="7">
        <v>0</v>
      </c>
      <c r="F36" s="7">
        <v>1</v>
      </c>
      <c r="G36" s="7">
        <f t="shared" si="0"/>
        <v>45</v>
      </c>
      <c r="H36" s="7">
        <v>0</v>
      </c>
      <c r="I36" s="7">
        <f t="shared" si="4"/>
        <v>45</v>
      </c>
    </row>
    <row r="37" spans="1:9" s="15" customFormat="1" ht="18" customHeight="1">
      <c r="A37" s="88" t="s">
        <v>30</v>
      </c>
      <c r="B37" s="88"/>
      <c r="C37" s="49">
        <f aca="true" t="shared" si="5" ref="C37:I37">SUM(C28:C36)</f>
        <v>19</v>
      </c>
      <c r="D37" s="49">
        <f t="shared" si="5"/>
        <v>13</v>
      </c>
      <c r="E37" s="49">
        <f t="shared" si="5"/>
        <v>2</v>
      </c>
      <c r="F37" s="49">
        <f t="shared" si="5"/>
        <v>4</v>
      </c>
      <c r="G37" s="49">
        <f>SUM(G28:G36)</f>
        <v>375</v>
      </c>
      <c r="H37" s="49">
        <f t="shared" si="5"/>
        <v>30</v>
      </c>
      <c r="I37" s="49">
        <f t="shared" si="5"/>
        <v>405</v>
      </c>
    </row>
    <row r="38" spans="1:9" s="15" customFormat="1" ht="18" customHeight="1">
      <c r="A38" s="7">
        <v>102005</v>
      </c>
      <c r="B38" s="8" t="s">
        <v>31</v>
      </c>
      <c r="C38" s="7">
        <f>D38+E38+F38</f>
        <v>5</v>
      </c>
      <c r="D38" s="7">
        <v>4</v>
      </c>
      <c r="E38" s="7">
        <v>0</v>
      </c>
      <c r="F38" s="7">
        <v>1</v>
      </c>
      <c r="G38" s="7">
        <f t="shared" si="0"/>
        <v>30</v>
      </c>
      <c r="H38" s="7">
        <v>60</v>
      </c>
      <c r="I38" s="7">
        <f aca="true" t="shared" si="6" ref="I38:I44">F38*30+E38*45+D38*15</f>
        <v>90</v>
      </c>
    </row>
    <row r="39" spans="1:9" s="15" customFormat="1" ht="18" customHeight="1">
      <c r="A39" s="7">
        <v>102006</v>
      </c>
      <c r="B39" s="8" t="s">
        <v>32</v>
      </c>
      <c r="C39" s="7">
        <f>D39+E39+F39</f>
        <v>2</v>
      </c>
      <c r="D39" s="7">
        <v>2</v>
      </c>
      <c r="E39" s="7">
        <v>0</v>
      </c>
      <c r="F39" s="7">
        <v>0</v>
      </c>
      <c r="G39" s="7">
        <f t="shared" si="0"/>
        <v>30</v>
      </c>
      <c r="H39" s="7">
        <v>0</v>
      </c>
      <c r="I39" s="7">
        <f t="shared" si="6"/>
        <v>30</v>
      </c>
    </row>
    <row r="40" spans="1:9" s="15" customFormat="1" ht="18" customHeight="1">
      <c r="A40" s="7">
        <v>102058</v>
      </c>
      <c r="B40" s="8" t="s">
        <v>73</v>
      </c>
      <c r="C40" s="7">
        <f>D40+E40+F40</f>
        <v>2</v>
      </c>
      <c r="D40" s="7">
        <v>1</v>
      </c>
      <c r="E40" s="7">
        <v>0</v>
      </c>
      <c r="F40" s="7">
        <v>1</v>
      </c>
      <c r="G40" s="7">
        <f t="shared" si="0"/>
        <v>45</v>
      </c>
      <c r="H40" s="7">
        <v>0</v>
      </c>
      <c r="I40" s="7">
        <f t="shared" si="6"/>
        <v>45</v>
      </c>
    </row>
    <row r="41" spans="1:9" s="15" customFormat="1" ht="18" customHeight="1">
      <c r="A41" s="7">
        <v>117003</v>
      </c>
      <c r="B41" s="8" t="s">
        <v>33</v>
      </c>
      <c r="C41" s="7">
        <f>D41+E41+F41</f>
        <v>1</v>
      </c>
      <c r="D41" s="7">
        <v>0</v>
      </c>
      <c r="E41" s="7">
        <v>1</v>
      </c>
      <c r="F41" s="7">
        <v>0</v>
      </c>
      <c r="G41" s="7">
        <f t="shared" si="0"/>
        <v>45</v>
      </c>
      <c r="H41" s="7">
        <v>0</v>
      </c>
      <c r="I41" s="7">
        <f t="shared" si="6"/>
        <v>45</v>
      </c>
    </row>
    <row r="42" spans="1:9" s="15" customFormat="1" ht="18" customHeight="1">
      <c r="A42" s="7">
        <v>117047</v>
      </c>
      <c r="B42" s="8" t="s">
        <v>35</v>
      </c>
      <c r="C42" s="7">
        <v>4</v>
      </c>
      <c r="D42" s="7">
        <v>4</v>
      </c>
      <c r="E42" s="7">
        <v>0</v>
      </c>
      <c r="F42" s="7">
        <v>0</v>
      </c>
      <c r="G42" s="7">
        <f t="shared" si="0"/>
        <v>60</v>
      </c>
      <c r="H42" s="7">
        <v>0</v>
      </c>
      <c r="I42" s="7">
        <f t="shared" si="6"/>
        <v>60</v>
      </c>
    </row>
    <row r="43" spans="1:9" s="15" customFormat="1" ht="18" customHeight="1">
      <c r="A43" s="7">
        <v>122016</v>
      </c>
      <c r="B43" s="8" t="s">
        <v>80</v>
      </c>
      <c r="C43" s="7">
        <f>D43+E43+F43</f>
        <v>2</v>
      </c>
      <c r="D43" s="7">
        <v>2</v>
      </c>
      <c r="E43" s="7">
        <v>0</v>
      </c>
      <c r="F43" s="7">
        <v>0</v>
      </c>
      <c r="G43" s="7">
        <f>I43-H43</f>
        <v>30</v>
      </c>
      <c r="H43" s="7">
        <v>0</v>
      </c>
      <c r="I43" s="7">
        <f>F43*30+E43*45+D43*15</f>
        <v>30</v>
      </c>
    </row>
    <row r="44" spans="1:9" s="15" customFormat="1" ht="18" customHeight="1">
      <c r="A44" s="7">
        <v>120004</v>
      </c>
      <c r="B44" s="8" t="s">
        <v>78</v>
      </c>
      <c r="C44" s="7">
        <f>D44+E44+F44</f>
        <v>1</v>
      </c>
      <c r="D44" s="7">
        <v>0</v>
      </c>
      <c r="E44" s="7">
        <v>1</v>
      </c>
      <c r="F44" s="7">
        <v>0</v>
      </c>
      <c r="G44" s="7">
        <f t="shared" si="0"/>
        <v>45</v>
      </c>
      <c r="H44" s="3">
        <v>0</v>
      </c>
      <c r="I44" s="7">
        <f t="shared" si="6"/>
        <v>45</v>
      </c>
    </row>
    <row r="45" spans="1:9" s="23" customFormat="1" ht="18" customHeight="1">
      <c r="A45" s="91" t="s">
        <v>120</v>
      </c>
      <c r="B45" s="91"/>
      <c r="C45" s="91"/>
      <c r="D45" s="7"/>
      <c r="E45" s="7"/>
      <c r="F45" s="7"/>
      <c r="G45" s="7">
        <f t="shared" si="0"/>
        <v>0</v>
      </c>
      <c r="H45" s="7"/>
      <c r="I45" s="7"/>
    </row>
    <row r="46" spans="1:9" s="23" customFormat="1" ht="18" customHeight="1">
      <c r="A46" s="23">
        <v>121052</v>
      </c>
      <c r="B46" s="23" t="s">
        <v>121</v>
      </c>
      <c r="C46" s="7">
        <f>D46+E46+F46</f>
        <v>2</v>
      </c>
      <c r="D46" s="7">
        <v>2</v>
      </c>
      <c r="E46" s="7">
        <v>0</v>
      </c>
      <c r="F46" s="7">
        <v>0</v>
      </c>
      <c r="G46" s="7">
        <f>I46-H46</f>
        <v>30</v>
      </c>
      <c r="H46" s="7">
        <v>0</v>
      </c>
      <c r="I46" s="7">
        <f>F46*30+E46*45+D46*15</f>
        <v>30</v>
      </c>
    </row>
    <row r="47" spans="1:9" s="23" customFormat="1" ht="18" customHeight="1">
      <c r="A47" s="7">
        <v>117031</v>
      </c>
      <c r="B47" s="8" t="s">
        <v>36</v>
      </c>
      <c r="C47" s="7">
        <f>D47+E47+F47</f>
        <v>2</v>
      </c>
      <c r="D47" s="7">
        <v>2</v>
      </c>
      <c r="E47" s="7">
        <v>0</v>
      </c>
      <c r="F47" s="7">
        <v>0</v>
      </c>
      <c r="G47" s="7">
        <f>I47-H47</f>
        <v>30</v>
      </c>
      <c r="H47" s="7">
        <v>0</v>
      </c>
      <c r="I47" s="7">
        <f>F47*30+E47*45+D47*15</f>
        <v>30</v>
      </c>
    </row>
    <row r="48" spans="1:9" s="23" customFormat="1" ht="18" customHeight="1">
      <c r="A48" s="11">
        <v>122017</v>
      </c>
      <c r="B48" s="10" t="s">
        <v>47</v>
      </c>
      <c r="C48" s="9">
        <f>D48+E48+F48</f>
        <v>2</v>
      </c>
      <c r="D48" s="16">
        <v>2</v>
      </c>
      <c r="E48" s="9">
        <v>0</v>
      </c>
      <c r="F48" s="16">
        <v>0</v>
      </c>
      <c r="G48" s="7">
        <f t="shared" si="0"/>
        <v>30</v>
      </c>
      <c r="H48" s="7">
        <v>0</v>
      </c>
      <c r="I48" s="9">
        <f>D48*15+E48*45+F48*30</f>
        <v>30</v>
      </c>
    </row>
    <row r="49" spans="1:9" s="23" customFormat="1" ht="18" customHeight="1">
      <c r="A49" s="7">
        <v>117028</v>
      </c>
      <c r="B49" s="8" t="s">
        <v>38</v>
      </c>
      <c r="C49" s="7">
        <f>E49+D49+F49</f>
        <v>2</v>
      </c>
      <c r="D49" s="7">
        <v>2</v>
      </c>
      <c r="E49" s="7">
        <v>0</v>
      </c>
      <c r="F49" s="7">
        <v>0</v>
      </c>
      <c r="G49" s="7">
        <f t="shared" si="0"/>
        <v>30</v>
      </c>
      <c r="H49" s="7">
        <v>0</v>
      </c>
      <c r="I49" s="7">
        <f>D49*15+E49*45+F49*30</f>
        <v>30</v>
      </c>
    </row>
    <row r="50" spans="1:9" s="23" customFormat="1" ht="18" customHeight="1">
      <c r="A50" s="88" t="s">
        <v>39</v>
      </c>
      <c r="B50" s="88"/>
      <c r="C50" s="49">
        <f>SUM(C38:C44,2,2)</f>
        <v>21</v>
      </c>
      <c r="D50" s="49">
        <f aca="true" t="shared" si="7" ref="D50:I50">SUM(D38:D44,D15,D43)</f>
        <v>17</v>
      </c>
      <c r="E50" s="49">
        <f t="shared" si="7"/>
        <v>2</v>
      </c>
      <c r="F50" s="49">
        <f t="shared" si="7"/>
        <v>2</v>
      </c>
      <c r="G50" s="49">
        <f t="shared" si="7"/>
        <v>345</v>
      </c>
      <c r="H50" s="49">
        <f t="shared" si="7"/>
        <v>60</v>
      </c>
      <c r="I50" s="49">
        <f t="shared" si="7"/>
        <v>405</v>
      </c>
    </row>
    <row r="51" spans="1:9" s="23" customFormat="1" ht="18" customHeight="1">
      <c r="A51" s="7">
        <v>120035</v>
      </c>
      <c r="B51" s="8" t="s">
        <v>34</v>
      </c>
      <c r="C51" s="7">
        <f>D51+E51+F51</f>
        <v>2</v>
      </c>
      <c r="D51" s="7">
        <v>1</v>
      </c>
      <c r="E51" s="7">
        <v>0</v>
      </c>
      <c r="F51" s="7">
        <v>1</v>
      </c>
      <c r="G51" s="7">
        <f t="shared" si="0"/>
        <v>45</v>
      </c>
      <c r="H51" s="7">
        <v>0</v>
      </c>
      <c r="I51" s="7">
        <f>F51*30+E51*45+D51*15</f>
        <v>45</v>
      </c>
    </row>
    <row r="52" spans="1:9" s="23" customFormat="1" ht="18" customHeight="1">
      <c r="A52" s="7">
        <v>102059</v>
      </c>
      <c r="B52" s="8" t="s">
        <v>74</v>
      </c>
      <c r="C52" s="7">
        <f>D52+E52+F52</f>
        <v>2</v>
      </c>
      <c r="D52" s="7">
        <v>1</v>
      </c>
      <c r="E52" s="7">
        <v>0</v>
      </c>
      <c r="F52" s="7">
        <v>1</v>
      </c>
      <c r="G52" s="7">
        <f t="shared" si="0"/>
        <v>45</v>
      </c>
      <c r="H52" s="3">
        <v>0</v>
      </c>
      <c r="I52" s="7">
        <f aca="true" t="shared" si="8" ref="I52:I57">F52*30+E52*45+D52*15</f>
        <v>45</v>
      </c>
    </row>
    <row r="53" spans="1:9" s="23" customFormat="1" ht="18" customHeight="1">
      <c r="A53" s="7">
        <v>120024</v>
      </c>
      <c r="B53" s="8" t="s">
        <v>56</v>
      </c>
      <c r="C53" s="6">
        <f>D53+E53+F53</f>
        <v>3</v>
      </c>
      <c r="D53" s="7">
        <v>3</v>
      </c>
      <c r="E53" s="7">
        <v>0</v>
      </c>
      <c r="F53" s="7">
        <v>0</v>
      </c>
      <c r="G53" s="7">
        <f t="shared" si="0"/>
        <v>45</v>
      </c>
      <c r="H53" s="7">
        <v>0</v>
      </c>
      <c r="I53" s="2">
        <f>D53*15+E53*45+F53*30</f>
        <v>45</v>
      </c>
    </row>
    <row r="54" spans="1:9" s="23" customFormat="1" ht="18" customHeight="1">
      <c r="A54" s="7">
        <v>117029</v>
      </c>
      <c r="B54" s="22" t="s">
        <v>41</v>
      </c>
      <c r="C54" s="7">
        <v>2</v>
      </c>
      <c r="D54" s="7">
        <v>2</v>
      </c>
      <c r="E54" s="7">
        <v>0</v>
      </c>
      <c r="F54" s="7">
        <v>0</v>
      </c>
      <c r="G54" s="7">
        <f t="shared" si="0"/>
        <v>30</v>
      </c>
      <c r="H54" s="3">
        <v>0</v>
      </c>
      <c r="I54" s="7">
        <f t="shared" si="8"/>
        <v>30</v>
      </c>
    </row>
    <row r="55" spans="1:9" s="15" customFormat="1" ht="18" customHeight="1">
      <c r="A55" s="7">
        <v>117056</v>
      </c>
      <c r="B55" s="22" t="s">
        <v>42</v>
      </c>
      <c r="C55" s="7">
        <f>D55+E55+F55</f>
        <v>1</v>
      </c>
      <c r="D55" s="7">
        <v>0</v>
      </c>
      <c r="E55" s="7">
        <v>1</v>
      </c>
      <c r="F55" s="7">
        <v>0</v>
      </c>
      <c r="G55" s="7">
        <f t="shared" si="0"/>
        <v>45</v>
      </c>
      <c r="H55" s="3">
        <v>0</v>
      </c>
      <c r="I55" s="7">
        <f t="shared" si="8"/>
        <v>45</v>
      </c>
    </row>
    <row r="56" spans="1:9" s="23" customFormat="1" ht="18" customHeight="1">
      <c r="A56" s="7">
        <v>117058</v>
      </c>
      <c r="B56" s="22" t="s">
        <v>45</v>
      </c>
      <c r="C56" s="7">
        <v>1</v>
      </c>
      <c r="D56" s="7">
        <v>0</v>
      </c>
      <c r="E56" s="7">
        <v>1</v>
      </c>
      <c r="F56" s="7">
        <v>0</v>
      </c>
      <c r="G56" s="7">
        <f t="shared" si="0"/>
        <v>45</v>
      </c>
      <c r="H56" s="3">
        <v>0</v>
      </c>
      <c r="I56" s="7">
        <f t="shared" si="8"/>
        <v>45</v>
      </c>
    </row>
    <row r="57" spans="1:9" s="23" customFormat="1" ht="18" customHeight="1">
      <c r="A57" s="7">
        <v>117060</v>
      </c>
      <c r="B57" s="22" t="s">
        <v>44</v>
      </c>
      <c r="C57" s="7">
        <v>1</v>
      </c>
      <c r="D57" s="7">
        <v>0</v>
      </c>
      <c r="E57" s="7">
        <v>1</v>
      </c>
      <c r="F57" s="7">
        <v>0</v>
      </c>
      <c r="G57" s="7">
        <f t="shared" si="0"/>
        <v>45</v>
      </c>
      <c r="H57" s="2">
        <v>0</v>
      </c>
      <c r="I57" s="7">
        <f t="shared" si="8"/>
        <v>45</v>
      </c>
    </row>
    <row r="58" spans="1:9" s="23" customFormat="1" ht="18" customHeight="1">
      <c r="A58" s="91" t="s">
        <v>110</v>
      </c>
      <c r="B58" s="91"/>
      <c r="C58" s="31"/>
      <c r="D58" s="3"/>
      <c r="E58" s="3"/>
      <c r="F58" s="3"/>
      <c r="G58" s="7">
        <f t="shared" si="0"/>
        <v>0</v>
      </c>
      <c r="H58" s="3"/>
      <c r="I58" s="3"/>
    </row>
    <row r="59" spans="1:9" s="23" customFormat="1" ht="18" customHeight="1">
      <c r="A59" s="7">
        <v>121009</v>
      </c>
      <c r="B59" s="8" t="s">
        <v>82</v>
      </c>
      <c r="C59" s="7">
        <v>2</v>
      </c>
      <c r="D59" s="7">
        <v>2</v>
      </c>
      <c r="E59" s="7">
        <v>0</v>
      </c>
      <c r="F59" s="7">
        <v>0</v>
      </c>
      <c r="G59" s="7">
        <f t="shared" si="0"/>
        <v>30</v>
      </c>
      <c r="H59" s="3">
        <v>0</v>
      </c>
      <c r="I59" s="7">
        <v>30</v>
      </c>
    </row>
    <row r="60" spans="1:9" s="23" customFormat="1" ht="18" customHeight="1">
      <c r="A60" s="7">
        <v>117040</v>
      </c>
      <c r="B60" s="8" t="s">
        <v>37</v>
      </c>
      <c r="C60" s="7">
        <f>D60+E60+F60</f>
        <v>2</v>
      </c>
      <c r="D60" s="7">
        <v>2</v>
      </c>
      <c r="E60" s="7">
        <v>0</v>
      </c>
      <c r="F60" s="7">
        <v>0</v>
      </c>
      <c r="G60" s="7">
        <f t="shared" si="0"/>
        <v>30</v>
      </c>
      <c r="H60" s="7">
        <v>0</v>
      </c>
      <c r="I60" s="7">
        <f>F60*30+E60*45+D60*15</f>
        <v>30</v>
      </c>
    </row>
    <row r="61" spans="1:9" s="23" customFormat="1" ht="18" customHeight="1">
      <c r="A61" s="7">
        <v>117042</v>
      </c>
      <c r="B61" s="8" t="s">
        <v>48</v>
      </c>
      <c r="C61" s="7">
        <f>D61+E61+F61</f>
        <v>2</v>
      </c>
      <c r="D61" s="7">
        <v>2</v>
      </c>
      <c r="E61" s="7">
        <v>0</v>
      </c>
      <c r="F61" s="7">
        <v>0</v>
      </c>
      <c r="G61" s="7">
        <f t="shared" si="0"/>
        <v>30</v>
      </c>
      <c r="H61" s="7">
        <v>0</v>
      </c>
      <c r="I61" s="7">
        <f>F61*30+E61*45+D61*15</f>
        <v>30</v>
      </c>
    </row>
    <row r="62" spans="1:9" s="23" customFormat="1" ht="18" customHeight="1">
      <c r="A62" s="7">
        <v>117045</v>
      </c>
      <c r="B62" s="8" t="s">
        <v>46</v>
      </c>
      <c r="C62" s="7">
        <f>D62+E62+F62</f>
        <v>2</v>
      </c>
      <c r="D62" s="7">
        <v>2</v>
      </c>
      <c r="E62" s="7">
        <v>0</v>
      </c>
      <c r="F62" s="7">
        <v>0</v>
      </c>
      <c r="G62" s="7">
        <f t="shared" si="0"/>
        <v>30</v>
      </c>
      <c r="H62" s="7">
        <v>0</v>
      </c>
      <c r="I62" s="7">
        <f>F62*30+E62*45+D62*15</f>
        <v>30</v>
      </c>
    </row>
    <row r="63" spans="1:9" s="23" customFormat="1" ht="18" customHeight="1">
      <c r="A63" s="7">
        <v>120029</v>
      </c>
      <c r="B63" s="8" t="s">
        <v>49</v>
      </c>
      <c r="C63" s="7">
        <f>D63+E63+F63</f>
        <v>2</v>
      </c>
      <c r="D63" s="7">
        <v>2</v>
      </c>
      <c r="E63" s="7">
        <v>0</v>
      </c>
      <c r="F63" s="7">
        <v>0</v>
      </c>
      <c r="G63" s="7">
        <f t="shared" si="0"/>
        <v>30</v>
      </c>
      <c r="H63" s="7">
        <v>0</v>
      </c>
      <c r="I63" s="7">
        <f>F63*30+E63*45+D63*15</f>
        <v>30</v>
      </c>
    </row>
    <row r="64" spans="1:9" s="23" customFormat="1" ht="18" customHeight="1">
      <c r="A64" s="11">
        <v>121045</v>
      </c>
      <c r="B64" s="10" t="s">
        <v>50</v>
      </c>
      <c r="C64" s="9">
        <f>D64+E64+F64</f>
        <v>2</v>
      </c>
      <c r="D64" s="9">
        <v>2</v>
      </c>
      <c r="E64" s="9">
        <v>0</v>
      </c>
      <c r="F64" s="9">
        <v>0</v>
      </c>
      <c r="G64" s="7">
        <f t="shared" si="0"/>
        <v>30</v>
      </c>
      <c r="H64" s="7">
        <v>0</v>
      </c>
      <c r="I64" s="9">
        <f>(D64*15)+(E64*45)+(F64*30)</f>
        <v>30</v>
      </c>
    </row>
    <row r="65" spans="1:9" s="23" customFormat="1" ht="18" customHeight="1">
      <c r="A65" s="88" t="s">
        <v>51</v>
      </c>
      <c r="B65" s="88"/>
      <c r="C65" s="48">
        <f>SUM(C51:C57,C59,C60,C61)</f>
        <v>18</v>
      </c>
      <c r="D65" s="48">
        <f>SUM(D51:D57,D59,D60,D61)</f>
        <v>13</v>
      </c>
      <c r="E65" s="48">
        <f>SUM(E51:E57)</f>
        <v>3</v>
      </c>
      <c r="F65" s="48">
        <f>SUM(F51:F57)</f>
        <v>2</v>
      </c>
      <c r="G65" s="48">
        <f>SUM(G51:G57,G59,G60,G61)</f>
        <v>390</v>
      </c>
      <c r="H65" s="48">
        <f>SUM(H51:H57,H59,H60,H61)</f>
        <v>0</v>
      </c>
      <c r="I65" s="48">
        <f>SUM(I51:I57,I59,I60,I61)</f>
        <v>390</v>
      </c>
    </row>
    <row r="66" spans="1:9" s="23" customFormat="1" ht="18" customHeight="1">
      <c r="A66" s="7">
        <v>102001</v>
      </c>
      <c r="B66" s="39" t="s">
        <v>62</v>
      </c>
      <c r="C66" s="6">
        <f aca="true" t="shared" si="9" ref="C66:C73">D66+E66+F66</f>
        <v>3</v>
      </c>
      <c r="D66" s="6">
        <v>3</v>
      </c>
      <c r="E66" s="6">
        <v>0</v>
      </c>
      <c r="F66" s="6">
        <v>0</v>
      </c>
      <c r="G66" s="7">
        <f t="shared" si="0"/>
        <v>15</v>
      </c>
      <c r="H66" s="3">
        <v>30</v>
      </c>
      <c r="I66" s="6">
        <f>F66*30+E66*45+D66*15</f>
        <v>45</v>
      </c>
    </row>
    <row r="67" spans="1:9" s="23" customFormat="1" ht="18" customHeight="1">
      <c r="A67" s="28">
        <v>102033</v>
      </c>
      <c r="B67" s="5" t="s">
        <v>52</v>
      </c>
      <c r="C67" s="12">
        <f t="shared" si="9"/>
        <v>2</v>
      </c>
      <c r="D67" s="2">
        <v>2</v>
      </c>
      <c r="E67" s="2">
        <v>0</v>
      </c>
      <c r="F67" s="2">
        <v>0</v>
      </c>
      <c r="G67" s="7">
        <f t="shared" si="0"/>
        <v>15</v>
      </c>
      <c r="H67" s="2">
        <v>15</v>
      </c>
      <c r="I67" s="2">
        <f>D67*15+E67*45+F67*30</f>
        <v>30</v>
      </c>
    </row>
    <row r="68" spans="1:9" s="23" customFormat="1" ht="18" customHeight="1">
      <c r="A68" s="7">
        <v>102060</v>
      </c>
      <c r="B68" s="8" t="s">
        <v>75</v>
      </c>
      <c r="C68" s="7">
        <f t="shared" si="9"/>
        <v>2</v>
      </c>
      <c r="D68" s="7">
        <v>1</v>
      </c>
      <c r="E68" s="7">
        <v>0</v>
      </c>
      <c r="F68" s="7">
        <v>1</v>
      </c>
      <c r="G68" s="7">
        <f t="shared" si="0"/>
        <v>45</v>
      </c>
      <c r="H68" s="3">
        <v>0</v>
      </c>
      <c r="I68" s="7">
        <f>F68*30+E68*45+D68*15</f>
        <v>45</v>
      </c>
    </row>
    <row r="69" spans="1:9" s="23" customFormat="1" ht="18" customHeight="1">
      <c r="A69" s="7">
        <v>117030</v>
      </c>
      <c r="B69" s="22" t="s">
        <v>53</v>
      </c>
      <c r="C69" s="12">
        <f t="shared" si="9"/>
        <v>2</v>
      </c>
      <c r="D69" s="7">
        <v>2</v>
      </c>
      <c r="E69" s="7">
        <v>0</v>
      </c>
      <c r="F69" s="7">
        <v>0</v>
      </c>
      <c r="G69" s="7">
        <f t="shared" si="0"/>
        <v>30</v>
      </c>
      <c r="H69" s="2">
        <v>0</v>
      </c>
      <c r="I69" s="2">
        <f>D69*15+E69*45+F69*30</f>
        <v>30</v>
      </c>
    </row>
    <row r="70" spans="1:9" s="15" customFormat="1" ht="18" customHeight="1">
      <c r="A70" s="7">
        <v>117062</v>
      </c>
      <c r="B70" s="22" t="s">
        <v>57</v>
      </c>
      <c r="C70" s="12">
        <f t="shared" si="9"/>
        <v>1</v>
      </c>
      <c r="D70" s="6">
        <v>0</v>
      </c>
      <c r="E70" s="6">
        <v>1</v>
      </c>
      <c r="F70" s="6">
        <v>0</v>
      </c>
      <c r="G70" s="7">
        <f t="shared" si="0"/>
        <v>45</v>
      </c>
      <c r="H70" s="2">
        <v>0</v>
      </c>
      <c r="I70" s="2">
        <f>D70*15+E70*45+F70*30</f>
        <v>45</v>
      </c>
    </row>
    <row r="71" spans="1:9" s="23" customFormat="1" ht="18" customHeight="1">
      <c r="A71" s="7">
        <v>117068</v>
      </c>
      <c r="B71" s="22" t="s">
        <v>55</v>
      </c>
      <c r="C71" s="12">
        <f t="shared" si="9"/>
        <v>2</v>
      </c>
      <c r="D71" s="7">
        <v>2</v>
      </c>
      <c r="E71" s="7">
        <v>0</v>
      </c>
      <c r="F71" s="7">
        <v>0</v>
      </c>
      <c r="G71" s="7">
        <f t="shared" si="0"/>
        <v>30</v>
      </c>
      <c r="H71" s="3">
        <v>0</v>
      </c>
      <c r="I71" s="2">
        <f>D71*15+E71*45+F71*30</f>
        <v>30</v>
      </c>
    </row>
    <row r="72" spans="1:9" s="23" customFormat="1" ht="18" customHeight="1">
      <c r="A72" s="7">
        <v>117072</v>
      </c>
      <c r="B72" s="22" t="s">
        <v>76</v>
      </c>
      <c r="C72" s="7">
        <f t="shared" si="9"/>
        <v>2</v>
      </c>
      <c r="D72" s="6">
        <v>1</v>
      </c>
      <c r="E72" s="6">
        <v>1</v>
      </c>
      <c r="F72" s="6">
        <v>0</v>
      </c>
      <c r="G72" s="7">
        <f t="shared" si="0"/>
        <v>60</v>
      </c>
      <c r="H72" s="3">
        <v>0</v>
      </c>
      <c r="I72" s="7">
        <f>F72*30+E72*45+D72*15</f>
        <v>60</v>
      </c>
    </row>
    <row r="73" spans="1:9" s="23" customFormat="1" ht="18" customHeight="1">
      <c r="A73" s="7">
        <v>120012</v>
      </c>
      <c r="B73" s="8" t="s">
        <v>79</v>
      </c>
      <c r="C73" s="7">
        <f t="shared" si="9"/>
        <v>2</v>
      </c>
      <c r="D73" s="7">
        <v>1</v>
      </c>
      <c r="E73" s="7">
        <v>0</v>
      </c>
      <c r="F73" s="7">
        <v>1</v>
      </c>
      <c r="G73" s="7">
        <f t="shared" si="0"/>
        <v>45</v>
      </c>
      <c r="H73" s="7">
        <v>0</v>
      </c>
      <c r="I73" s="7">
        <f>F73*30+E73*45+D73*15</f>
        <v>45</v>
      </c>
    </row>
    <row r="74" spans="1:9" s="23" customFormat="1" ht="18" customHeight="1">
      <c r="A74" s="91" t="s">
        <v>111</v>
      </c>
      <c r="B74" s="91"/>
      <c r="C74" s="32"/>
      <c r="D74" s="2"/>
      <c r="E74" s="2"/>
      <c r="F74" s="2"/>
      <c r="G74" s="7">
        <f t="shared" si="0"/>
        <v>0</v>
      </c>
      <c r="H74" s="2"/>
      <c r="I74" s="2"/>
    </row>
    <row r="75" spans="1:9" s="23" customFormat="1" ht="18" customHeight="1">
      <c r="A75" s="7">
        <v>120044</v>
      </c>
      <c r="B75" s="8" t="s">
        <v>81</v>
      </c>
      <c r="C75" s="7">
        <f>D75+E75+F75</f>
        <v>2</v>
      </c>
      <c r="D75" s="7">
        <v>2</v>
      </c>
      <c r="E75" s="7">
        <v>0</v>
      </c>
      <c r="F75" s="7">
        <v>0</v>
      </c>
      <c r="G75" s="7">
        <f aca="true" t="shared" si="10" ref="G75:G105">I75-H75</f>
        <v>30</v>
      </c>
      <c r="H75" s="2">
        <v>0</v>
      </c>
      <c r="I75" s="7">
        <f>F75*30+E75*45+D75*15</f>
        <v>30</v>
      </c>
    </row>
    <row r="76" spans="1:9" s="23" customFormat="1" ht="18" customHeight="1">
      <c r="A76" s="7">
        <v>121044</v>
      </c>
      <c r="B76" s="22" t="s">
        <v>77</v>
      </c>
      <c r="C76" s="7">
        <f>D76+E76+F76</f>
        <v>2</v>
      </c>
      <c r="D76" s="7">
        <v>2</v>
      </c>
      <c r="E76" s="7">
        <v>0</v>
      </c>
      <c r="F76" s="7">
        <v>0</v>
      </c>
      <c r="G76" s="7">
        <f t="shared" si="10"/>
        <v>30</v>
      </c>
      <c r="H76" s="2">
        <v>0</v>
      </c>
      <c r="I76" s="7">
        <f>F76*30+E76*45+D76*15</f>
        <v>30</v>
      </c>
    </row>
    <row r="77" spans="1:9" s="23" customFormat="1" ht="18" customHeight="1">
      <c r="A77" s="7">
        <v>117005</v>
      </c>
      <c r="B77" s="22" t="s">
        <v>63</v>
      </c>
      <c r="C77" s="20">
        <v>2</v>
      </c>
      <c r="D77" s="7">
        <v>2</v>
      </c>
      <c r="E77" s="7">
        <v>0</v>
      </c>
      <c r="F77" s="7">
        <v>0</v>
      </c>
      <c r="G77" s="7">
        <f t="shared" si="10"/>
        <v>30</v>
      </c>
      <c r="H77" s="7">
        <v>0</v>
      </c>
      <c r="I77" s="20">
        <v>30</v>
      </c>
    </row>
    <row r="78" spans="1:9" s="23" customFormat="1" ht="18" customHeight="1">
      <c r="A78" s="7">
        <v>120018</v>
      </c>
      <c r="B78" s="8" t="s">
        <v>58</v>
      </c>
      <c r="C78" s="6">
        <f>D78+E78+F78</f>
        <v>2</v>
      </c>
      <c r="D78" s="7">
        <v>2</v>
      </c>
      <c r="E78" s="7">
        <v>0</v>
      </c>
      <c r="F78" s="7">
        <v>0</v>
      </c>
      <c r="G78" s="7">
        <f t="shared" si="10"/>
        <v>30</v>
      </c>
      <c r="H78" s="7">
        <v>0</v>
      </c>
      <c r="I78" s="7">
        <f>F78*30+E78*45+D78*15</f>
        <v>30</v>
      </c>
    </row>
    <row r="79" spans="1:9" s="23" customFormat="1" ht="18" customHeight="1">
      <c r="A79" s="7">
        <v>120021</v>
      </c>
      <c r="B79" s="8" t="s">
        <v>59</v>
      </c>
      <c r="C79" s="6">
        <f>D79+E79+F79</f>
        <v>2</v>
      </c>
      <c r="D79" s="7">
        <v>2</v>
      </c>
      <c r="E79" s="7">
        <v>0</v>
      </c>
      <c r="F79" s="7">
        <v>0</v>
      </c>
      <c r="G79" s="7">
        <f t="shared" si="10"/>
        <v>30</v>
      </c>
      <c r="H79" s="7">
        <v>0</v>
      </c>
      <c r="I79" s="7">
        <f>F79*30+E79*45+D79*15</f>
        <v>30</v>
      </c>
    </row>
    <row r="80" spans="1:9" s="23" customFormat="1" ht="18" customHeight="1">
      <c r="A80" s="7">
        <v>120026</v>
      </c>
      <c r="B80" s="8" t="s">
        <v>60</v>
      </c>
      <c r="C80" s="7">
        <f>D80+E80+F80</f>
        <v>2</v>
      </c>
      <c r="D80" s="7">
        <v>2</v>
      </c>
      <c r="E80" s="7">
        <v>0</v>
      </c>
      <c r="F80" s="7">
        <v>0</v>
      </c>
      <c r="G80" s="7">
        <f t="shared" si="10"/>
        <v>30</v>
      </c>
      <c r="H80" s="7">
        <v>0</v>
      </c>
      <c r="I80" s="7">
        <f>F80*30+E80*45+D80*15</f>
        <v>30</v>
      </c>
    </row>
    <row r="81" spans="1:9" s="23" customFormat="1" ht="18" customHeight="1">
      <c r="A81" s="88" t="s">
        <v>61</v>
      </c>
      <c r="B81" s="88"/>
      <c r="C81" s="50">
        <f>SUM(C66:C73,C75:C76)</f>
        <v>20</v>
      </c>
      <c r="D81" s="50">
        <f>SUM(D66:D73,D75:D76)</f>
        <v>16</v>
      </c>
      <c r="E81" s="50">
        <f>SUM(E66:E73)</f>
        <v>2</v>
      </c>
      <c r="F81" s="50">
        <f>SUM(F66:F73)</f>
        <v>2</v>
      </c>
      <c r="G81" s="50">
        <f>SUM(G66:G73,G75:G76)</f>
        <v>345</v>
      </c>
      <c r="H81" s="50">
        <f>SUM(H66:H73,H75:H76)</f>
        <v>45</v>
      </c>
      <c r="I81" s="50">
        <f>SUM(I66:I73,I75:I76)</f>
        <v>390</v>
      </c>
    </row>
    <row r="82" spans="1:9" s="15" customFormat="1" ht="18" customHeight="1">
      <c r="A82" s="7">
        <v>117015</v>
      </c>
      <c r="B82" s="22" t="s">
        <v>84</v>
      </c>
      <c r="C82" s="7">
        <f>E82+D82+F82</f>
        <v>2</v>
      </c>
      <c r="D82" s="7">
        <v>2</v>
      </c>
      <c r="E82" s="7">
        <v>0</v>
      </c>
      <c r="F82" s="7">
        <v>0</v>
      </c>
      <c r="G82" s="7">
        <f t="shared" si="10"/>
        <v>30</v>
      </c>
      <c r="H82" s="20">
        <v>0</v>
      </c>
      <c r="I82" s="7">
        <f>D82*15+E82*45+F82*30</f>
        <v>30</v>
      </c>
    </row>
    <row r="83" spans="1:9" s="23" customFormat="1" ht="18" customHeight="1">
      <c r="A83" s="7">
        <v>117026</v>
      </c>
      <c r="B83" s="22" t="s">
        <v>85</v>
      </c>
      <c r="C83" s="7">
        <f>D83+E83+F83</f>
        <v>2</v>
      </c>
      <c r="D83" s="7">
        <v>2</v>
      </c>
      <c r="E83" s="7">
        <v>0</v>
      </c>
      <c r="F83" s="7">
        <v>0</v>
      </c>
      <c r="G83" s="7">
        <f t="shared" si="10"/>
        <v>30</v>
      </c>
      <c r="H83" s="40">
        <v>0</v>
      </c>
      <c r="I83" s="7">
        <f>D83*15+E83*45+F83*30</f>
        <v>30</v>
      </c>
    </row>
    <row r="84" spans="1:9" s="23" customFormat="1" ht="18" customHeight="1">
      <c r="A84" s="94" t="s">
        <v>112</v>
      </c>
      <c r="B84" s="94"/>
      <c r="C84" s="7"/>
      <c r="D84" s="7"/>
      <c r="E84" s="7"/>
      <c r="F84" s="7"/>
      <c r="G84" s="7">
        <f t="shared" si="10"/>
        <v>0</v>
      </c>
      <c r="H84" s="2"/>
      <c r="I84" s="7"/>
    </row>
    <row r="85" spans="1:9" s="23" customFormat="1" ht="18" customHeight="1">
      <c r="A85" s="7">
        <v>117004</v>
      </c>
      <c r="B85" s="22" t="s">
        <v>95</v>
      </c>
      <c r="C85" s="7">
        <f>E85+D85+F85</f>
        <v>2</v>
      </c>
      <c r="D85" s="7">
        <v>2</v>
      </c>
      <c r="E85" s="7">
        <v>0</v>
      </c>
      <c r="F85" s="7">
        <v>0</v>
      </c>
      <c r="G85" s="7">
        <f t="shared" si="10"/>
        <v>30</v>
      </c>
      <c r="H85" s="2">
        <v>0</v>
      </c>
      <c r="I85" s="7">
        <f>D85*15+E85*45+F85*30</f>
        <v>30</v>
      </c>
    </row>
    <row r="86" spans="1:9" s="23" customFormat="1" ht="18" customHeight="1">
      <c r="A86" s="7">
        <v>117012</v>
      </c>
      <c r="B86" s="22" t="s">
        <v>88</v>
      </c>
      <c r="C86" s="7">
        <f>E86+D86+F86</f>
        <v>2</v>
      </c>
      <c r="D86" s="7">
        <v>2</v>
      </c>
      <c r="E86" s="7">
        <v>0</v>
      </c>
      <c r="F86" s="7">
        <v>0</v>
      </c>
      <c r="G86" s="7">
        <f t="shared" si="10"/>
        <v>30</v>
      </c>
      <c r="H86" s="2">
        <v>0</v>
      </c>
      <c r="I86" s="7">
        <f>D86*15+E86*45+F86*30</f>
        <v>30</v>
      </c>
    </row>
    <row r="87" spans="1:9" s="23" customFormat="1" ht="18" customHeight="1">
      <c r="A87" s="7">
        <v>117013</v>
      </c>
      <c r="B87" s="22" t="s">
        <v>97</v>
      </c>
      <c r="C87" s="7">
        <v>2</v>
      </c>
      <c r="D87" s="7">
        <v>2</v>
      </c>
      <c r="E87" s="7">
        <v>0</v>
      </c>
      <c r="F87" s="7">
        <v>0</v>
      </c>
      <c r="G87" s="7">
        <f t="shared" si="10"/>
        <v>30</v>
      </c>
      <c r="H87" s="41">
        <v>0</v>
      </c>
      <c r="I87" s="7">
        <f>D87*15+E87*45+F87*30</f>
        <v>30</v>
      </c>
    </row>
    <row r="88" spans="1:9" s="23" customFormat="1" ht="18" customHeight="1">
      <c r="A88" s="7">
        <v>117017</v>
      </c>
      <c r="B88" s="22" t="s">
        <v>93</v>
      </c>
      <c r="C88" s="2">
        <f>D88+E88+F88</f>
        <v>2</v>
      </c>
      <c r="D88" s="7">
        <v>2</v>
      </c>
      <c r="E88" s="7">
        <v>0</v>
      </c>
      <c r="F88" s="7">
        <v>0</v>
      </c>
      <c r="G88" s="7">
        <f t="shared" si="10"/>
        <v>30</v>
      </c>
      <c r="H88" s="2">
        <v>0</v>
      </c>
      <c r="I88" s="2">
        <f>D88*15+E88*45+F88*30</f>
        <v>30</v>
      </c>
    </row>
    <row r="89" spans="1:9" s="23" customFormat="1" ht="18" customHeight="1">
      <c r="A89" s="7">
        <v>117019</v>
      </c>
      <c r="B89" s="22" t="s">
        <v>98</v>
      </c>
      <c r="C89" s="6">
        <f>D89+E89+F89</f>
        <v>2</v>
      </c>
      <c r="D89" s="6">
        <v>2</v>
      </c>
      <c r="E89" s="6">
        <v>0</v>
      </c>
      <c r="F89" s="6">
        <v>0</v>
      </c>
      <c r="G89" s="7">
        <f t="shared" si="10"/>
        <v>30</v>
      </c>
      <c r="H89" s="2">
        <v>0</v>
      </c>
      <c r="I89" s="6">
        <f>F89*30+E89*45+D89*15</f>
        <v>30</v>
      </c>
    </row>
    <row r="90" spans="1:9" s="23" customFormat="1" ht="18" customHeight="1">
      <c r="A90" s="7">
        <v>117020</v>
      </c>
      <c r="B90" s="22" t="s">
        <v>91</v>
      </c>
      <c r="C90" s="7">
        <f>E90+D90+F90</f>
        <v>2</v>
      </c>
      <c r="D90" s="7">
        <v>2</v>
      </c>
      <c r="E90" s="7">
        <v>0</v>
      </c>
      <c r="F90" s="7">
        <v>0</v>
      </c>
      <c r="G90" s="7">
        <f t="shared" si="10"/>
        <v>30</v>
      </c>
      <c r="H90" s="2">
        <v>0</v>
      </c>
      <c r="I90" s="7">
        <f>D90*15+E90*45+F90*30</f>
        <v>30</v>
      </c>
    </row>
    <row r="91" spans="1:9" s="23" customFormat="1" ht="18" customHeight="1">
      <c r="A91" s="7">
        <v>117021</v>
      </c>
      <c r="B91" s="22" t="s">
        <v>96</v>
      </c>
      <c r="C91" s="2">
        <f>D91+E91+F91</f>
        <v>2</v>
      </c>
      <c r="D91" s="6">
        <v>2</v>
      </c>
      <c r="E91" s="6">
        <v>0</v>
      </c>
      <c r="F91" s="6">
        <v>0</v>
      </c>
      <c r="G91" s="7">
        <f t="shared" si="10"/>
        <v>30</v>
      </c>
      <c r="H91" s="2">
        <v>0</v>
      </c>
      <c r="I91" s="2">
        <f>D91*15+E91*45+F91*30</f>
        <v>30</v>
      </c>
    </row>
    <row r="92" spans="1:9" s="23" customFormat="1" ht="18" customHeight="1">
      <c r="A92" s="7">
        <v>117022</v>
      </c>
      <c r="B92" s="22" t="s">
        <v>86</v>
      </c>
      <c r="C92" s="7">
        <f>E92+D92+F92</f>
        <v>2</v>
      </c>
      <c r="D92" s="7">
        <v>2</v>
      </c>
      <c r="E92" s="7">
        <v>0</v>
      </c>
      <c r="F92" s="7">
        <v>0</v>
      </c>
      <c r="G92" s="7">
        <f t="shared" si="10"/>
        <v>30</v>
      </c>
      <c r="H92" s="2">
        <v>0</v>
      </c>
      <c r="I92" s="7">
        <f>D92*15+E92*45+F92*30</f>
        <v>30</v>
      </c>
    </row>
    <row r="93" spans="1:9" s="23" customFormat="1" ht="18" customHeight="1">
      <c r="A93" s="7">
        <v>117023</v>
      </c>
      <c r="B93" s="22" t="s">
        <v>87</v>
      </c>
      <c r="C93" s="7">
        <v>2</v>
      </c>
      <c r="D93" s="7">
        <v>2</v>
      </c>
      <c r="E93" s="7">
        <v>0</v>
      </c>
      <c r="F93" s="7">
        <v>0</v>
      </c>
      <c r="G93" s="7">
        <f t="shared" si="10"/>
        <v>30</v>
      </c>
      <c r="H93" s="2">
        <v>0</v>
      </c>
      <c r="I93" s="7">
        <v>30</v>
      </c>
    </row>
    <row r="94" spans="1:9" s="23" customFormat="1" ht="18" customHeight="1">
      <c r="A94" s="30">
        <v>117044</v>
      </c>
      <c r="B94" s="22" t="s">
        <v>92</v>
      </c>
      <c r="C94" s="7">
        <f>E94+D94+F94</f>
        <v>2</v>
      </c>
      <c r="D94" s="7">
        <v>2</v>
      </c>
      <c r="E94" s="7">
        <v>0</v>
      </c>
      <c r="F94" s="7">
        <v>0</v>
      </c>
      <c r="G94" s="7">
        <f t="shared" si="10"/>
        <v>30</v>
      </c>
      <c r="H94" s="3">
        <v>0</v>
      </c>
      <c r="I94" s="7">
        <f>D94*15+E94*45+F94*30</f>
        <v>30</v>
      </c>
    </row>
    <row r="95" spans="1:9" s="23" customFormat="1" ht="18" customHeight="1">
      <c r="A95" s="7">
        <v>117048</v>
      </c>
      <c r="B95" s="22" t="s">
        <v>94</v>
      </c>
      <c r="C95" s="7">
        <f>E95+D95+F95</f>
        <v>2</v>
      </c>
      <c r="D95" s="7">
        <v>2</v>
      </c>
      <c r="E95" s="7">
        <v>0</v>
      </c>
      <c r="F95" s="7">
        <v>0</v>
      </c>
      <c r="G95" s="7">
        <f t="shared" si="10"/>
        <v>30</v>
      </c>
      <c r="H95" s="3">
        <v>0</v>
      </c>
      <c r="I95" s="7">
        <f>D95*15+E95*45+F95*30</f>
        <v>30</v>
      </c>
    </row>
    <row r="96" spans="1:9" s="23" customFormat="1" ht="18" customHeight="1">
      <c r="A96" s="7">
        <v>117071</v>
      </c>
      <c r="B96" s="22" t="s">
        <v>89</v>
      </c>
      <c r="C96" s="7">
        <f>E96+D96+F96</f>
        <v>2</v>
      </c>
      <c r="D96" s="7">
        <v>2</v>
      </c>
      <c r="E96" s="7">
        <v>0</v>
      </c>
      <c r="F96" s="7">
        <v>0</v>
      </c>
      <c r="G96" s="7">
        <f t="shared" si="10"/>
        <v>30</v>
      </c>
      <c r="H96" s="2">
        <v>0</v>
      </c>
      <c r="I96" s="7">
        <f>D96*15+E96*45+F96*30</f>
        <v>30</v>
      </c>
    </row>
    <row r="97" spans="1:9" s="23" customFormat="1" ht="18" customHeight="1">
      <c r="A97" s="7">
        <v>117106</v>
      </c>
      <c r="B97" s="22" t="s">
        <v>90</v>
      </c>
      <c r="C97" s="7">
        <f>E97+D97+F97</f>
        <v>2</v>
      </c>
      <c r="D97" s="7">
        <v>2</v>
      </c>
      <c r="E97" s="7">
        <v>0</v>
      </c>
      <c r="F97" s="7">
        <v>0</v>
      </c>
      <c r="G97" s="7">
        <f t="shared" si="10"/>
        <v>30</v>
      </c>
      <c r="H97" s="3">
        <v>0</v>
      </c>
      <c r="I97" s="7">
        <f>D97*15+E97*45+F97*30</f>
        <v>30</v>
      </c>
    </row>
    <row r="98" spans="1:9" s="23" customFormat="1" ht="18" customHeight="1">
      <c r="A98" s="94" t="s">
        <v>113</v>
      </c>
      <c r="B98" s="94"/>
      <c r="C98" s="7"/>
      <c r="D98" s="7"/>
      <c r="E98" s="7"/>
      <c r="F98" s="7"/>
      <c r="G98" s="7">
        <f t="shared" si="10"/>
        <v>0</v>
      </c>
      <c r="H98" s="41"/>
      <c r="I98" s="7"/>
    </row>
    <row r="99" spans="1:9" s="23" customFormat="1" ht="18" customHeight="1">
      <c r="A99" s="7">
        <v>117050</v>
      </c>
      <c r="B99" s="22" t="s">
        <v>99</v>
      </c>
      <c r="C99" s="7">
        <f>E99+D99+F99</f>
        <v>1</v>
      </c>
      <c r="D99" s="7">
        <v>0</v>
      </c>
      <c r="E99" s="7">
        <v>1</v>
      </c>
      <c r="F99" s="7">
        <v>0</v>
      </c>
      <c r="G99" s="7">
        <f t="shared" si="10"/>
        <v>45</v>
      </c>
      <c r="H99" s="2">
        <v>0</v>
      </c>
      <c r="I99" s="7">
        <f>D99*15+E99*45+F99*30</f>
        <v>45</v>
      </c>
    </row>
    <row r="100" spans="1:9" s="23" customFormat="1" ht="18" customHeight="1">
      <c r="A100" s="7">
        <v>117051</v>
      </c>
      <c r="B100" s="22" t="s">
        <v>100</v>
      </c>
      <c r="C100" s="7">
        <f>E100+D100+F100</f>
        <v>1</v>
      </c>
      <c r="D100" s="7">
        <v>0</v>
      </c>
      <c r="E100" s="7">
        <v>1</v>
      </c>
      <c r="F100" s="7">
        <v>0</v>
      </c>
      <c r="G100" s="7">
        <f t="shared" si="10"/>
        <v>45</v>
      </c>
      <c r="H100" s="2">
        <v>0</v>
      </c>
      <c r="I100" s="7">
        <f>D100*15+E100*45+F100*30</f>
        <v>45</v>
      </c>
    </row>
    <row r="101" spans="1:9" s="23" customFormat="1" ht="18" customHeight="1">
      <c r="A101" s="7">
        <v>117053</v>
      </c>
      <c r="B101" s="22" t="s">
        <v>102</v>
      </c>
      <c r="C101" s="7">
        <f>E101+D101+F101</f>
        <v>1</v>
      </c>
      <c r="D101" s="7">
        <v>0</v>
      </c>
      <c r="E101" s="7">
        <v>1</v>
      </c>
      <c r="F101" s="7">
        <v>0</v>
      </c>
      <c r="G101" s="7">
        <f t="shared" si="10"/>
        <v>45</v>
      </c>
      <c r="H101" s="2">
        <v>0</v>
      </c>
      <c r="I101" s="7">
        <f>D101*15+E101*45+F101*30</f>
        <v>45</v>
      </c>
    </row>
    <row r="102" spans="1:9" s="23" customFormat="1" ht="18" customHeight="1">
      <c r="A102" s="7">
        <v>117054</v>
      </c>
      <c r="B102" s="22" t="s">
        <v>101</v>
      </c>
      <c r="C102" s="7">
        <f>E102+D102+F102</f>
        <v>1</v>
      </c>
      <c r="D102" s="7">
        <v>0</v>
      </c>
      <c r="E102" s="7">
        <v>1</v>
      </c>
      <c r="F102" s="7">
        <v>0</v>
      </c>
      <c r="G102" s="7">
        <f t="shared" si="10"/>
        <v>45</v>
      </c>
      <c r="H102" s="3">
        <v>0</v>
      </c>
      <c r="I102" s="7">
        <f>D102*15+E102*45+F102*30</f>
        <v>45</v>
      </c>
    </row>
    <row r="103" spans="1:9" s="14" customFormat="1" ht="18" customHeight="1">
      <c r="A103" s="88" t="s">
        <v>64</v>
      </c>
      <c r="B103" s="88"/>
      <c r="C103" s="50">
        <f aca="true" t="shared" si="11" ref="C103:I103">SUM(C82:C83,C85:C91,C99:C100)</f>
        <v>20</v>
      </c>
      <c r="D103" s="50">
        <f t="shared" si="11"/>
        <v>18</v>
      </c>
      <c r="E103" s="50">
        <f t="shared" si="11"/>
        <v>2</v>
      </c>
      <c r="F103" s="50">
        <f t="shared" si="11"/>
        <v>0</v>
      </c>
      <c r="G103" s="50">
        <f>SUM(G82:G83,G85:G91,G99:G100)</f>
        <v>360</v>
      </c>
      <c r="H103" s="50">
        <f t="shared" si="11"/>
        <v>0</v>
      </c>
      <c r="I103" s="50">
        <f t="shared" si="11"/>
        <v>360</v>
      </c>
    </row>
    <row r="104" spans="1:9" ht="18" customHeight="1">
      <c r="A104" s="4" t="s">
        <v>109</v>
      </c>
      <c r="B104" s="5" t="s">
        <v>66</v>
      </c>
      <c r="C104" s="2">
        <v>10</v>
      </c>
      <c r="D104" s="2">
        <v>10</v>
      </c>
      <c r="E104" s="2">
        <v>0</v>
      </c>
      <c r="F104" s="2">
        <v>0</v>
      </c>
      <c r="G104" s="7">
        <f t="shared" si="10"/>
        <v>150</v>
      </c>
      <c r="H104" s="2">
        <v>0</v>
      </c>
      <c r="I104" s="2">
        <v>150</v>
      </c>
    </row>
    <row r="105" spans="1:9" s="14" customFormat="1" ht="18" customHeight="1">
      <c r="A105" s="88" t="s">
        <v>65</v>
      </c>
      <c r="B105" s="88"/>
      <c r="C105" s="48">
        <v>10</v>
      </c>
      <c r="D105" s="48">
        <v>10</v>
      </c>
      <c r="E105" s="48">
        <v>0</v>
      </c>
      <c r="F105" s="48">
        <v>0</v>
      </c>
      <c r="G105" s="49">
        <f t="shared" si="10"/>
        <v>150</v>
      </c>
      <c r="H105" s="51">
        <v>0</v>
      </c>
      <c r="I105" s="48">
        <v>150</v>
      </c>
    </row>
    <row r="106" spans="1:11" s="13" customFormat="1" ht="18" customHeight="1">
      <c r="A106" s="97" t="s">
        <v>67</v>
      </c>
      <c r="B106" s="97"/>
      <c r="C106" s="29">
        <f>SUM(C17,C27,C37,C50,C65,C81,C103,C105)</f>
        <v>140</v>
      </c>
      <c r="D106" s="29">
        <f>SUM(D17,D27,D37,D50,D65,D81,D103,D105)</f>
        <v>107</v>
      </c>
      <c r="E106" s="29">
        <f>SUM(E17,E27,E37,E50,E65,E81,E103,E105)</f>
        <v>16</v>
      </c>
      <c r="F106" s="29">
        <f>SUM(F17,F27,F37,F50,F65,F81,F103,F105)</f>
        <v>17</v>
      </c>
      <c r="G106" s="29">
        <f>SUM(G17,G27,G37,G50,G65,G81,G103,G105)</f>
        <v>2595</v>
      </c>
      <c r="H106" s="29">
        <f>SUM(H17,H27,H37,H50,H65,H81)</f>
        <v>240</v>
      </c>
      <c r="I106" s="29">
        <f>SUM(I17,I27,I37,I50,I65,I81,I103,I105)</f>
        <v>2835</v>
      </c>
      <c r="J106" s="13" t="s">
        <v>117</v>
      </c>
      <c r="K106" s="21"/>
    </row>
    <row r="107" spans="1:10" s="14" customFormat="1" ht="18" customHeight="1">
      <c r="A107" s="36"/>
      <c r="B107" s="42"/>
      <c r="C107" s="36"/>
      <c r="D107" s="92"/>
      <c r="E107" s="92"/>
      <c r="F107" s="92"/>
      <c r="G107" s="92"/>
      <c r="H107" s="92"/>
      <c r="I107" s="92"/>
      <c r="J107" s="92"/>
    </row>
    <row r="108" spans="1:10" s="23" customFormat="1" ht="18.75" customHeight="1">
      <c r="A108" s="25" t="s">
        <v>68</v>
      </c>
      <c r="B108" s="18"/>
      <c r="C108" s="19"/>
      <c r="D108" s="93" t="s">
        <v>104</v>
      </c>
      <c r="E108" s="93"/>
      <c r="F108" s="93"/>
      <c r="G108" s="93"/>
      <c r="H108" s="93"/>
      <c r="I108" s="93"/>
      <c r="J108" s="93"/>
    </row>
    <row r="109" spans="1:10" s="23" customFormat="1" ht="18.75" customHeight="1">
      <c r="A109" s="95" t="s">
        <v>69</v>
      </c>
      <c r="B109" s="95"/>
      <c r="C109" s="26"/>
      <c r="D109" s="26"/>
      <c r="E109" s="96"/>
      <c r="F109" s="96"/>
      <c r="G109" s="96"/>
      <c r="H109" s="96"/>
      <c r="I109" s="96"/>
      <c r="J109" s="96"/>
    </row>
    <row r="110" spans="1:10" s="23" customFormat="1" ht="18.75" customHeight="1">
      <c r="A110" s="95" t="s">
        <v>105</v>
      </c>
      <c r="B110" s="95"/>
      <c r="C110" s="26"/>
      <c r="D110" s="26"/>
      <c r="E110" s="27"/>
      <c r="F110" s="27"/>
      <c r="G110" s="27"/>
      <c r="H110" s="27"/>
      <c r="I110" s="27"/>
      <c r="J110" s="27"/>
    </row>
    <row r="111" spans="1:21" s="23" customFormat="1" ht="18.75" customHeight="1">
      <c r="A111" s="95" t="s">
        <v>106</v>
      </c>
      <c r="B111" s="95"/>
      <c r="C111" s="26"/>
      <c r="D111" s="34"/>
      <c r="E111" s="35"/>
      <c r="F111" s="35"/>
      <c r="G111" s="35"/>
      <c r="H111" s="35"/>
      <c r="I111" s="35"/>
      <c r="J111" s="35"/>
      <c r="K111" s="43"/>
      <c r="L111" s="43"/>
      <c r="M111" s="43"/>
      <c r="N111" s="43"/>
      <c r="O111" s="43"/>
      <c r="P111" s="43"/>
      <c r="S111" s="44"/>
      <c r="T111" s="44"/>
      <c r="U111" s="44"/>
    </row>
    <row r="113" spans="3:5" ht="18" customHeight="1">
      <c r="C113" s="45"/>
      <c r="D113" s="45"/>
      <c r="E113" s="46"/>
    </row>
    <row r="114" ht="18" customHeight="1">
      <c r="G114" s="70"/>
    </row>
  </sheetData>
  <sheetProtection/>
  <mergeCells count="34">
    <mergeCell ref="A109:B109"/>
    <mergeCell ref="E109:J109"/>
    <mergeCell ref="A110:B110"/>
    <mergeCell ref="A111:B111"/>
    <mergeCell ref="A98:B98"/>
    <mergeCell ref="A103:B103"/>
    <mergeCell ref="A105:B105"/>
    <mergeCell ref="A106:B106"/>
    <mergeCell ref="A45:C45"/>
    <mergeCell ref="A50:B50"/>
    <mergeCell ref="A58:B58"/>
    <mergeCell ref="D107:J107"/>
    <mergeCell ref="D108:J108"/>
    <mergeCell ref="A65:B65"/>
    <mergeCell ref="A74:B74"/>
    <mergeCell ref="A81:B81"/>
    <mergeCell ref="A84:B84"/>
    <mergeCell ref="C6:F6"/>
    <mergeCell ref="I6:I7"/>
    <mergeCell ref="H6:H7"/>
    <mergeCell ref="A17:B17"/>
    <mergeCell ref="A27:B27"/>
    <mergeCell ref="A37:B37"/>
    <mergeCell ref="G6:G7"/>
    <mergeCell ref="L5:U6"/>
    <mergeCell ref="A1:B1"/>
    <mergeCell ref="C1:J1"/>
    <mergeCell ref="A2:B2"/>
    <mergeCell ref="C2:J2"/>
    <mergeCell ref="C3:J3"/>
    <mergeCell ref="A4:J4"/>
    <mergeCell ref="A5:J5"/>
    <mergeCell ref="A6:A7"/>
    <mergeCell ref="B6:B7"/>
  </mergeCells>
  <printOptions horizontalCentered="1"/>
  <pageMargins left="0.47244094488189" right="0.393700787401575" top="0.590551181102362" bottom="0.590551181102362" header="0.31496062992126" footer="0.196850393700787"/>
  <pageSetup horizontalDpi="600" verticalDpi="600" orientation="portrait" paperSize="9" r:id="rId2"/>
  <headerFooter differentFirst="1">
    <oddFooter>&amp;R&amp;P/&amp;N</oddFooter>
    <firstFooter>&amp;R&amp;P/&amp;N</firstFooter>
  </headerFooter>
  <ignoredErrors>
    <ignoredError sqref="H106 C90:C91 I89 G81 I81 I67:I68 G50 G37:I37 C17 C15 I14:I15 I35 I53 G65 C65 I17" formula="1"/>
    <ignoredError sqref="D81 D103:F103 H103:I103" formulaRange="1"/>
    <ignoredError sqref="H81 G103 D17:H17" formula="1" formulaRange="1"/>
    <ignoredError sqref="A10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1"/>
  <sheetViews>
    <sheetView zoomScalePageLayoutView="0" workbookViewId="0" topLeftCell="A1">
      <selection activeCell="K10" sqref="K10"/>
    </sheetView>
  </sheetViews>
  <sheetFormatPr defaultColWidth="8.88671875" defaultRowHeight="18" customHeight="1"/>
  <cols>
    <col min="1" max="1" width="8.21484375" style="36" customWidth="1"/>
    <col min="2" max="2" width="30.10546875" style="42" customWidth="1"/>
    <col min="3" max="6" width="5.6640625" style="36" customWidth="1"/>
    <col min="7" max="7" width="6.77734375" style="36" customWidth="1"/>
    <col min="8" max="8" width="6.88671875" style="53" customWidth="1"/>
    <col min="9" max="9" width="7.3359375" style="36" customWidth="1"/>
    <col min="10" max="10" width="0.23046875" style="36" hidden="1" customWidth="1"/>
    <col min="11" max="11" width="17.77734375" style="36" bestFit="1" customWidth="1"/>
    <col min="12" max="12" width="10.10546875" style="36" customWidth="1"/>
    <col min="13" max="13" width="2.99609375" style="36" bestFit="1" customWidth="1"/>
    <col min="14" max="15" width="1.99609375" style="36" bestFit="1" customWidth="1"/>
    <col min="16" max="17" width="3.99609375" style="36" bestFit="1" customWidth="1"/>
    <col min="18" max="16384" width="8.88671875" style="36" customWidth="1"/>
  </cols>
  <sheetData>
    <row r="1" spans="1:10" s="24" customFormat="1" ht="18.75" customHeight="1">
      <c r="A1" s="72" t="s">
        <v>1</v>
      </c>
      <c r="B1" s="72"/>
      <c r="C1" s="73" t="s">
        <v>0</v>
      </c>
      <c r="D1" s="73"/>
      <c r="E1" s="73"/>
      <c r="F1" s="73"/>
      <c r="G1" s="73"/>
      <c r="H1" s="73"/>
      <c r="I1" s="73"/>
      <c r="J1" s="73"/>
    </row>
    <row r="2" spans="1:10" s="24" customFormat="1" ht="18.75" customHeight="1">
      <c r="A2" s="74" t="s">
        <v>103</v>
      </c>
      <c r="B2" s="74"/>
      <c r="C2" s="75" t="s">
        <v>2</v>
      </c>
      <c r="D2" s="75"/>
      <c r="E2" s="75"/>
      <c r="F2" s="75"/>
      <c r="G2" s="75"/>
      <c r="H2" s="75"/>
      <c r="I2" s="75"/>
      <c r="J2" s="75"/>
    </row>
    <row r="3" spans="1:10" s="24" customFormat="1" ht="24.75" customHeight="1">
      <c r="A3" s="17"/>
      <c r="B3" s="17"/>
      <c r="C3" s="76" t="s">
        <v>108</v>
      </c>
      <c r="D3" s="76"/>
      <c r="E3" s="76"/>
      <c r="F3" s="76"/>
      <c r="G3" s="76"/>
      <c r="H3" s="76"/>
      <c r="I3" s="76"/>
      <c r="J3" s="76"/>
    </row>
    <row r="4" spans="1:10" ht="29.25" customHeight="1">
      <c r="A4" s="77" t="s">
        <v>107</v>
      </c>
      <c r="B4" s="77"/>
      <c r="C4" s="77"/>
      <c r="D4" s="77"/>
      <c r="E4" s="77"/>
      <c r="F4" s="77"/>
      <c r="G4" s="77"/>
      <c r="H4" s="77"/>
      <c r="I4" s="77"/>
      <c r="J4" s="77"/>
    </row>
    <row r="5" spans="1:21" ht="29.25" customHeight="1">
      <c r="A5" s="78" t="s">
        <v>158</v>
      </c>
      <c r="B5" s="78"/>
      <c r="C5" s="78"/>
      <c r="D5" s="78"/>
      <c r="E5" s="78"/>
      <c r="F5" s="78"/>
      <c r="G5" s="78"/>
      <c r="H5" s="78"/>
      <c r="I5" s="78"/>
      <c r="J5" s="78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1:21" ht="20.25" customHeight="1">
      <c r="A6" s="79" t="s">
        <v>3</v>
      </c>
      <c r="B6" s="81" t="s">
        <v>4</v>
      </c>
      <c r="C6" s="83" t="s">
        <v>5</v>
      </c>
      <c r="D6" s="83"/>
      <c r="E6" s="83"/>
      <c r="F6" s="83"/>
      <c r="G6" s="89" t="s">
        <v>118</v>
      </c>
      <c r="H6" s="86" t="s">
        <v>119</v>
      </c>
      <c r="I6" s="84" t="s">
        <v>116</v>
      </c>
      <c r="K6" s="37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11" ht="20.25" customHeight="1">
      <c r="A7" s="80"/>
      <c r="B7" s="82"/>
      <c r="C7" s="33" t="s">
        <v>6</v>
      </c>
      <c r="D7" s="33" t="s">
        <v>7</v>
      </c>
      <c r="E7" s="33" t="s">
        <v>8</v>
      </c>
      <c r="F7" s="33" t="s">
        <v>9</v>
      </c>
      <c r="G7" s="90"/>
      <c r="H7" s="87"/>
      <c r="I7" s="85"/>
      <c r="K7" s="38"/>
    </row>
    <row r="8" spans="1:9" s="23" customFormat="1" ht="18" customHeight="1">
      <c r="A8" s="7"/>
      <c r="B8" s="22" t="s">
        <v>10</v>
      </c>
      <c r="C8" s="7">
        <f>D8+E8+F8</f>
        <v>0</v>
      </c>
      <c r="D8" s="7">
        <v>0</v>
      </c>
      <c r="E8" s="7">
        <v>0</v>
      </c>
      <c r="F8" s="7">
        <v>0</v>
      </c>
      <c r="G8" s="7"/>
      <c r="H8" s="12">
        <v>0</v>
      </c>
      <c r="I8" s="7">
        <v>165</v>
      </c>
    </row>
    <row r="9" spans="1:9" s="23" customFormat="1" ht="18" customHeight="1">
      <c r="A9" s="7">
        <v>102002</v>
      </c>
      <c r="B9" s="22" t="s">
        <v>11</v>
      </c>
      <c r="C9" s="7">
        <f>D9+E9+F9</f>
        <v>1</v>
      </c>
      <c r="D9" s="7">
        <v>0</v>
      </c>
      <c r="E9" s="7">
        <v>0</v>
      </c>
      <c r="F9" s="7">
        <v>1</v>
      </c>
      <c r="G9" s="7">
        <f>I9-H9</f>
        <v>15</v>
      </c>
      <c r="H9" s="2">
        <v>15</v>
      </c>
      <c r="I9" s="7">
        <f>D9*15+E9*45+F9*30</f>
        <v>30</v>
      </c>
    </row>
    <row r="10" spans="1:9" s="23" customFormat="1" ht="18" customHeight="1">
      <c r="A10" s="7">
        <v>102008</v>
      </c>
      <c r="B10" s="22" t="s">
        <v>12</v>
      </c>
      <c r="C10" s="7">
        <v>3</v>
      </c>
      <c r="D10" s="7">
        <v>3</v>
      </c>
      <c r="E10" s="7">
        <v>0</v>
      </c>
      <c r="F10" s="7">
        <v>0</v>
      </c>
      <c r="G10" s="7">
        <v>30</v>
      </c>
      <c r="H10" s="3">
        <v>15</v>
      </c>
      <c r="I10" s="7">
        <v>45</v>
      </c>
    </row>
    <row r="11" spans="1:9" s="23" customFormat="1" ht="18" customHeight="1">
      <c r="A11" s="7">
        <v>102025</v>
      </c>
      <c r="B11" s="22" t="s">
        <v>114</v>
      </c>
      <c r="C11" s="7">
        <f>D11+E11+F11</f>
        <v>2</v>
      </c>
      <c r="D11" s="7">
        <v>1</v>
      </c>
      <c r="E11" s="7">
        <v>0</v>
      </c>
      <c r="F11" s="7">
        <v>1</v>
      </c>
      <c r="G11" s="7">
        <f aca="true" t="shared" si="0" ref="G11:G74">I11-H11</f>
        <v>45</v>
      </c>
      <c r="H11" s="2">
        <v>0</v>
      </c>
      <c r="I11" s="7">
        <f>D11*15+E11*45+F11*30</f>
        <v>45</v>
      </c>
    </row>
    <row r="12" spans="1:9" s="23" customFormat="1" ht="18" customHeight="1">
      <c r="A12" s="7">
        <v>102055</v>
      </c>
      <c r="B12" s="22" t="s">
        <v>70</v>
      </c>
      <c r="C12" s="7">
        <v>2</v>
      </c>
      <c r="D12" s="7">
        <v>2</v>
      </c>
      <c r="E12" s="7">
        <v>0</v>
      </c>
      <c r="F12" s="7">
        <v>0</v>
      </c>
      <c r="G12" s="7">
        <f t="shared" si="0"/>
        <v>30</v>
      </c>
      <c r="H12" s="2">
        <v>0</v>
      </c>
      <c r="I12" s="7">
        <f>D12*15+E12*45+F12*30</f>
        <v>30</v>
      </c>
    </row>
    <row r="13" spans="1:9" s="23" customFormat="1" ht="18" customHeight="1">
      <c r="A13" s="7">
        <v>117006</v>
      </c>
      <c r="B13" s="22" t="s">
        <v>13</v>
      </c>
      <c r="C13" s="7">
        <f>D13+E13+F13</f>
        <v>2</v>
      </c>
      <c r="D13" s="7">
        <v>1</v>
      </c>
      <c r="E13" s="7">
        <v>0</v>
      </c>
      <c r="F13" s="7">
        <v>1</v>
      </c>
      <c r="G13" s="7">
        <f t="shared" si="0"/>
        <v>30</v>
      </c>
      <c r="H13" s="2">
        <v>15</v>
      </c>
      <c r="I13" s="7">
        <f>D13*15+E13*45+F13*30</f>
        <v>45</v>
      </c>
    </row>
    <row r="14" spans="1:9" s="23" customFormat="1" ht="18" customHeight="1">
      <c r="A14" s="7">
        <v>117009</v>
      </c>
      <c r="B14" s="22" t="s">
        <v>14</v>
      </c>
      <c r="C14" s="7">
        <f>D14+E14+F14</f>
        <v>1</v>
      </c>
      <c r="D14" s="7">
        <v>0</v>
      </c>
      <c r="E14" s="7">
        <v>1</v>
      </c>
      <c r="F14" s="7">
        <v>0</v>
      </c>
      <c r="G14" s="7">
        <f t="shared" si="0"/>
        <v>45</v>
      </c>
      <c r="H14" s="2">
        <v>0</v>
      </c>
      <c r="I14" s="7">
        <f>F14*30+E14*45+D14*15</f>
        <v>45</v>
      </c>
    </row>
    <row r="15" spans="1:9" s="23" customFormat="1" ht="18" customHeight="1">
      <c r="A15" s="7">
        <v>117043</v>
      </c>
      <c r="B15" s="22" t="s">
        <v>83</v>
      </c>
      <c r="C15" s="7">
        <f>E15+D15+F15</f>
        <v>2</v>
      </c>
      <c r="D15" s="7">
        <v>2</v>
      </c>
      <c r="E15" s="7">
        <v>0</v>
      </c>
      <c r="F15" s="7">
        <v>0</v>
      </c>
      <c r="G15" s="7">
        <f>I15-H15</f>
        <v>30</v>
      </c>
      <c r="H15" s="2">
        <v>0</v>
      </c>
      <c r="I15" s="7">
        <f>D15*15+E15*45+F15*30</f>
        <v>30</v>
      </c>
    </row>
    <row r="16" spans="1:9" s="23" customFormat="1" ht="18" customHeight="1">
      <c r="A16" s="7">
        <v>117010</v>
      </c>
      <c r="B16" s="22" t="s">
        <v>15</v>
      </c>
      <c r="C16" s="7">
        <f>D16+E16+F16</f>
        <v>1</v>
      </c>
      <c r="D16" s="7">
        <v>0</v>
      </c>
      <c r="E16" s="7">
        <v>1</v>
      </c>
      <c r="F16" s="7">
        <v>0</v>
      </c>
      <c r="G16" s="7">
        <f t="shared" si="0"/>
        <v>45</v>
      </c>
      <c r="H16" s="2">
        <v>0</v>
      </c>
      <c r="I16" s="7">
        <f>F16*30+E16*45+D16*15</f>
        <v>45</v>
      </c>
    </row>
    <row r="17" spans="1:9" s="23" customFormat="1" ht="18" customHeight="1">
      <c r="A17" s="97" t="s">
        <v>16</v>
      </c>
      <c r="B17" s="97"/>
      <c r="C17" s="54">
        <f>SUM(C8:C16)</f>
        <v>14</v>
      </c>
      <c r="D17" s="54">
        <f>SUM(D9:D16)</f>
        <v>9</v>
      </c>
      <c r="E17" s="54">
        <f>SUM(E9:E16)</f>
        <v>2</v>
      </c>
      <c r="F17" s="54">
        <f>SUM(F9:F16)</f>
        <v>3</v>
      </c>
      <c r="G17" s="54">
        <f>I17-H17</f>
        <v>270</v>
      </c>
      <c r="H17" s="54">
        <f>SUM(H9:H16)</f>
        <v>45</v>
      </c>
      <c r="I17" s="54">
        <f>SUM(I9:I16)</f>
        <v>315</v>
      </c>
    </row>
    <row r="18" spans="1:9" s="23" customFormat="1" ht="18" customHeight="1">
      <c r="A18" s="7">
        <v>102003</v>
      </c>
      <c r="B18" s="22" t="s">
        <v>17</v>
      </c>
      <c r="C18" s="7">
        <f>D18+E18+F18</f>
        <v>1</v>
      </c>
      <c r="D18" s="7">
        <v>0</v>
      </c>
      <c r="E18" s="7">
        <v>0</v>
      </c>
      <c r="F18" s="7">
        <v>1</v>
      </c>
      <c r="G18" s="7">
        <f t="shared" si="0"/>
        <v>15</v>
      </c>
      <c r="H18" s="2">
        <v>15</v>
      </c>
      <c r="I18" s="7">
        <f>F18*30+E18*45+D18*15</f>
        <v>30</v>
      </c>
    </row>
    <row r="19" spans="1:9" s="23" customFormat="1" ht="18" customHeight="1">
      <c r="A19" s="7">
        <v>102011</v>
      </c>
      <c r="B19" s="22" t="s">
        <v>18</v>
      </c>
      <c r="C19" s="7">
        <f>D19+E19+F19</f>
        <v>1</v>
      </c>
      <c r="D19" s="7">
        <v>0</v>
      </c>
      <c r="E19" s="7">
        <v>1</v>
      </c>
      <c r="F19" s="7">
        <v>0</v>
      </c>
      <c r="G19" s="7">
        <f t="shared" si="0"/>
        <v>45</v>
      </c>
      <c r="H19" s="3">
        <v>0</v>
      </c>
      <c r="I19" s="7">
        <f>F19*30+E19*45+D19*15</f>
        <v>45</v>
      </c>
    </row>
    <row r="20" spans="1:9" s="23" customFormat="1" ht="18" customHeight="1">
      <c r="A20" s="7">
        <v>102014</v>
      </c>
      <c r="B20" s="22" t="s">
        <v>19</v>
      </c>
      <c r="C20" s="7">
        <f>D20+E20+F20</f>
        <v>3</v>
      </c>
      <c r="D20" s="7">
        <v>2</v>
      </c>
      <c r="E20" s="7">
        <v>1</v>
      </c>
      <c r="F20" s="7">
        <v>0</v>
      </c>
      <c r="G20" s="7">
        <f t="shared" si="0"/>
        <v>60</v>
      </c>
      <c r="H20" s="3">
        <v>15</v>
      </c>
      <c r="I20" s="7">
        <f aca="true" t="shared" si="1" ref="I20:I26">F20*30+E20*45+D20*15</f>
        <v>75</v>
      </c>
    </row>
    <row r="21" spans="1:9" s="23" customFormat="1" ht="18" customHeight="1">
      <c r="A21" s="7">
        <v>102062</v>
      </c>
      <c r="B21" s="22" t="s">
        <v>115</v>
      </c>
      <c r="C21" s="7">
        <f>D21+E21+F21</f>
        <v>2</v>
      </c>
      <c r="D21" s="7">
        <v>1</v>
      </c>
      <c r="E21" s="7">
        <v>0</v>
      </c>
      <c r="F21" s="7">
        <v>1</v>
      </c>
      <c r="G21" s="7">
        <f t="shared" si="0"/>
        <v>45</v>
      </c>
      <c r="H21" s="2">
        <v>0</v>
      </c>
      <c r="I21" s="7">
        <f t="shared" si="1"/>
        <v>45</v>
      </c>
    </row>
    <row r="22" spans="1:9" s="23" customFormat="1" ht="18" customHeight="1">
      <c r="A22" s="7">
        <v>102056</v>
      </c>
      <c r="B22" s="22" t="s">
        <v>71</v>
      </c>
      <c r="C22" s="7">
        <v>2</v>
      </c>
      <c r="D22" s="7">
        <v>1</v>
      </c>
      <c r="E22" s="7">
        <v>0</v>
      </c>
      <c r="F22" s="7">
        <v>1</v>
      </c>
      <c r="G22" s="7">
        <f t="shared" si="0"/>
        <v>45</v>
      </c>
      <c r="H22" s="3">
        <v>0</v>
      </c>
      <c r="I22" s="7">
        <f t="shared" si="1"/>
        <v>45</v>
      </c>
    </row>
    <row r="23" spans="1:9" s="23" customFormat="1" ht="18" customHeight="1">
      <c r="A23" s="7">
        <v>117001</v>
      </c>
      <c r="B23" s="22" t="s">
        <v>20</v>
      </c>
      <c r="C23" s="7">
        <f>D23+E23+F23</f>
        <v>1</v>
      </c>
      <c r="D23" s="7">
        <v>0</v>
      </c>
      <c r="E23" s="7">
        <v>1</v>
      </c>
      <c r="F23" s="7">
        <v>0</v>
      </c>
      <c r="G23" s="7">
        <f t="shared" si="0"/>
        <v>45</v>
      </c>
      <c r="H23" s="3">
        <v>0</v>
      </c>
      <c r="I23" s="7">
        <f t="shared" si="1"/>
        <v>45</v>
      </c>
    </row>
    <row r="24" spans="1:9" s="23" customFormat="1" ht="18" customHeight="1">
      <c r="A24" s="7">
        <v>117002</v>
      </c>
      <c r="B24" s="22" t="s">
        <v>22</v>
      </c>
      <c r="C24" s="7">
        <v>3</v>
      </c>
      <c r="D24" s="7">
        <v>3</v>
      </c>
      <c r="E24" s="7">
        <v>0</v>
      </c>
      <c r="F24" s="7">
        <v>0</v>
      </c>
      <c r="G24" s="7">
        <f t="shared" si="0"/>
        <v>45</v>
      </c>
      <c r="H24" s="2">
        <v>0</v>
      </c>
      <c r="I24" s="7">
        <f t="shared" si="1"/>
        <v>45</v>
      </c>
    </row>
    <row r="25" spans="1:9" s="23" customFormat="1" ht="18" customHeight="1">
      <c r="A25" s="7">
        <v>102034</v>
      </c>
      <c r="B25" s="22" t="s">
        <v>40</v>
      </c>
      <c r="C25" s="7">
        <f>D25+E25+F25</f>
        <v>2</v>
      </c>
      <c r="D25" s="7">
        <v>1</v>
      </c>
      <c r="E25" s="7">
        <v>0</v>
      </c>
      <c r="F25" s="7">
        <v>1</v>
      </c>
      <c r="G25" s="7">
        <f t="shared" si="0"/>
        <v>30</v>
      </c>
      <c r="H25" s="3">
        <v>15</v>
      </c>
      <c r="I25" s="7">
        <f>F25*30+E25*45+D25*15</f>
        <v>45</v>
      </c>
    </row>
    <row r="26" spans="1:9" s="15" customFormat="1" ht="18" customHeight="1">
      <c r="A26" s="7">
        <v>117007</v>
      </c>
      <c r="B26" s="22" t="s">
        <v>21</v>
      </c>
      <c r="C26" s="7">
        <v>3</v>
      </c>
      <c r="D26" s="7">
        <v>3</v>
      </c>
      <c r="E26" s="7">
        <v>0</v>
      </c>
      <c r="F26" s="7">
        <v>0</v>
      </c>
      <c r="G26" s="7">
        <v>30</v>
      </c>
      <c r="H26" s="2">
        <v>15</v>
      </c>
      <c r="I26" s="7">
        <f t="shared" si="1"/>
        <v>45</v>
      </c>
    </row>
    <row r="27" spans="1:9" s="23" customFormat="1" ht="18" customHeight="1">
      <c r="A27" s="97" t="s">
        <v>23</v>
      </c>
      <c r="B27" s="97"/>
      <c r="C27" s="54">
        <f aca="true" t="shared" si="2" ref="C27:I27">SUM(C18:C26)</f>
        <v>18</v>
      </c>
      <c r="D27" s="54">
        <f t="shared" si="2"/>
        <v>11</v>
      </c>
      <c r="E27" s="54">
        <f t="shared" si="2"/>
        <v>3</v>
      </c>
      <c r="F27" s="54">
        <f t="shared" si="2"/>
        <v>4</v>
      </c>
      <c r="G27" s="54">
        <f>SUM(G18:G26)</f>
        <v>360</v>
      </c>
      <c r="H27" s="54">
        <f t="shared" si="2"/>
        <v>60</v>
      </c>
      <c r="I27" s="54">
        <f t="shared" si="2"/>
        <v>420</v>
      </c>
    </row>
    <row r="28" spans="1:9" s="23" customFormat="1" ht="18" customHeight="1">
      <c r="A28" s="7">
        <v>102004</v>
      </c>
      <c r="B28" s="8" t="s">
        <v>24</v>
      </c>
      <c r="C28" s="7">
        <f aca="true" t="shared" si="3" ref="C28:C34">D28+E28+F28</f>
        <v>1</v>
      </c>
      <c r="D28" s="7">
        <v>0</v>
      </c>
      <c r="E28" s="7">
        <v>0</v>
      </c>
      <c r="F28" s="7">
        <v>1</v>
      </c>
      <c r="G28" s="7">
        <f aca="true" t="shared" si="4" ref="G28:G36">I28-H28</f>
        <v>15</v>
      </c>
      <c r="H28" s="7">
        <v>15</v>
      </c>
      <c r="I28" s="7">
        <f aca="true" t="shared" si="5" ref="I28:I36">F28*30+E28*45+D28*15</f>
        <v>30</v>
      </c>
    </row>
    <row r="29" spans="1:9" s="15" customFormat="1" ht="18" customHeight="1">
      <c r="A29" s="7">
        <v>117024</v>
      </c>
      <c r="B29" s="22" t="s">
        <v>43</v>
      </c>
      <c r="C29" s="7">
        <f>D29+E29+F29</f>
        <v>2</v>
      </c>
      <c r="D29" s="7">
        <v>1</v>
      </c>
      <c r="E29" s="7">
        <v>0</v>
      </c>
      <c r="F29" s="7">
        <v>1</v>
      </c>
      <c r="G29" s="7">
        <f t="shared" si="4"/>
        <v>30</v>
      </c>
      <c r="H29" s="30">
        <v>15</v>
      </c>
      <c r="I29" s="7">
        <f>F29*30+E29*45+D29*15</f>
        <v>45</v>
      </c>
    </row>
    <row r="30" spans="1:9" s="23" customFormat="1" ht="18" customHeight="1">
      <c r="A30" s="7">
        <v>102057</v>
      </c>
      <c r="B30" s="8" t="s">
        <v>72</v>
      </c>
      <c r="C30" s="7">
        <f t="shared" si="3"/>
        <v>2</v>
      </c>
      <c r="D30" s="7">
        <v>1</v>
      </c>
      <c r="E30" s="7">
        <v>0</v>
      </c>
      <c r="F30" s="7">
        <v>1</v>
      </c>
      <c r="G30" s="7">
        <f t="shared" si="4"/>
        <v>45</v>
      </c>
      <c r="H30" s="7">
        <v>0</v>
      </c>
      <c r="I30" s="7">
        <f t="shared" si="5"/>
        <v>45</v>
      </c>
    </row>
    <row r="31" spans="1:9" s="15" customFormat="1" ht="18" customHeight="1">
      <c r="A31" s="7">
        <v>117037</v>
      </c>
      <c r="B31" s="8" t="s">
        <v>28</v>
      </c>
      <c r="C31" s="7">
        <f t="shared" si="3"/>
        <v>3</v>
      </c>
      <c r="D31" s="7">
        <v>3</v>
      </c>
      <c r="E31" s="7">
        <v>0</v>
      </c>
      <c r="F31" s="7">
        <v>0</v>
      </c>
      <c r="G31" s="7">
        <f t="shared" si="4"/>
        <v>45</v>
      </c>
      <c r="H31" s="3">
        <v>0</v>
      </c>
      <c r="I31" s="7">
        <f t="shared" si="5"/>
        <v>45</v>
      </c>
    </row>
    <row r="32" spans="1:9" s="15" customFormat="1" ht="18" customHeight="1">
      <c r="A32" s="7">
        <v>117046</v>
      </c>
      <c r="B32" s="8" t="s">
        <v>27</v>
      </c>
      <c r="C32" s="7">
        <f t="shared" si="3"/>
        <v>4</v>
      </c>
      <c r="D32" s="7">
        <v>4</v>
      </c>
      <c r="E32" s="7">
        <v>0</v>
      </c>
      <c r="F32" s="7">
        <v>0</v>
      </c>
      <c r="G32" s="7">
        <f t="shared" si="4"/>
        <v>60</v>
      </c>
      <c r="H32" s="3">
        <v>0</v>
      </c>
      <c r="I32" s="7">
        <f t="shared" si="5"/>
        <v>60</v>
      </c>
    </row>
    <row r="33" spans="1:9" s="15" customFormat="1" ht="18" customHeight="1">
      <c r="A33" s="7">
        <v>117055</v>
      </c>
      <c r="B33" s="8" t="s">
        <v>29</v>
      </c>
      <c r="C33" s="7">
        <f t="shared" si="3"/>
        <v>1</v>
      </c>
      <c r="D33" s="7">
        <v>0</v>
      </c>
      <c r="E33" s="7">
        <v>1</v>
      </c>
      <c r="F33" s="7">
        <v>0</v>
      </c>
      <c r="G33" s="7">
        <f t="shared" si="4"/>
        <v>45</v>
      </c>
      <c r="H33" s="7">
        <v>0</v>
      </c>
      <c r="I33" s="7">
        <f t="shared" si="5"/>
        <v>45</v>
      </c>
    </row>
    <row r="34" spans="1:9" s="15" customFormat="1" ht="18" customHeight="1">
      <c r="A34" s="7">
        <v>117057</v>
      </c>
      <c r="B34" s="8" t="s">
        <v>26</v>
      </c>
      <c r="C34" s="7">
        <f t="shared" si="3"/>
        <v>1</v>
      </c>
      <c r="D34" s="7">
        <v>0</v>
      </c>
      <c r="E34" s="7">
        <v>1</v>
      </c>
      <c r="F34" s="7">
        <v>0</v>
      </c>
      <c r="G34" s="7">
        <f t="shared" si="4"/>
        <v>45</v>
      </c>
      <c r="H34" s="7">
        <v>0</v>
      </c>
      <c r="I34" s="7">
        <f t="shared" si="5"/>
        <v>45</v>
      </c>
    </row>
    <row r="35" spans="1:9" s="15" customFormat="1" ht="18" customHeight="1">
      <c r="A35" s="7">
        <v>120033</v>
      </c>
      <c r="B35" s="8" t="s">
        <v>54</v>
      </c>
      <c r="C35" s="6">
        <f>D35+E35+F35</f>
        <v>3</v>
      </c>
      <c r="D35" s="7">
        <v>3</v>
      </c>
      <c r="E35" s="7">
        <v>0</v>
      </c>
      <c r="F35" s="7">
        <v>0</v>
      </c>
      <c r="G35" s="7">
        <f t="shared" si="4"/>
        <v>45</v>
      </c>
      <c r="H35" s="7">
        <v>0</v>
      </c>
      <c r="I35" s="2">
        <f>D35*15+E35*45+F35*30</f>
        <v>45</v>
      </c>
    </row>
    <row r="36" spans="1:9" s="15" customFormat="1" ht="18" customHeight="1">
      <c r="A36" s="7">
        <v>120023</v>
      </c>
      <c r="B36" s="8" t="s">
        <v>25</v>
      </c>
      <c r="C36" s="7">
        <v>2</v>
      </c>
      <c r="D36" s="7">
        <v>1</v>
      </c>
      <c r="E36" s="7">
        <v>0</v>
      </c>
      <c r="F36" s="7">
        <v>1</v>
      </c>
      <c r="G36" s="7">
        <f t="shared" si="4"/>
        <v>45</v>
      </c>
      <c r="H36" s="7">
        <v>0</v>
      </c>
      <c r="I36" s="7">
        <f t="shared" si="5"/>
        <v>45</v>
      </c>
    </row>
    <row r="37" spans="1:9" s="15" customFormat="1" ht="18" customHeight="1">
      <c r="A37" s="97" t="s">
        <v>30</v>
      </c>
      <c r="B37" s="97"/>
      <c r="C37" s="55">
        <f aca="true" t="shared" si="6" ref="C37:I37">SUM(C28:C36)</f>
        <v>19</v>
      </c>
      <c r="D37" s="55">
        <f t="shared" si="6"/>
        <v>13</v>
      </c>
      <c r="E37" s="55">
        <f t="shared" si="6"/>
        <v>2</v>
      </c>
      <c r="F37" s="55">
        <f t="shared" si="6"/>
        <v>4</v>
      </c>
      <c r="G37" s="55">
        <f>SUM(G28:G36)</f>
        <v>375</v>
      </c>
      <c r="H37" s="55">
        <f t="shared" si="6"/>
        <v>30</v>
      </c>
      <c r="I37" s="55">
        <f t="shared" si="6"/>
        <v>405</v>
      </c>
    </row>
    <row r="38" spans="1:9" s="15" customFormat="1" ht="18" customHeight="1">
      <c r="A38" s="7">
        <v>102005</v>
      </c>
      <c r="B38" s="8" t="s">
        <v>31</v>
      </c>
      <c r="C38" s="7">
        <f>D38+E38+F38</f>
        <v>5</v>
      </c>
      <c r="D38" s="7">
        <v>4</v>
      </c>
      <c r="E38" s="7">
        <v>0</v>
      </c>
      <c r="F38" s="7">
        <v>1</v>
      </c>
      <c r="G38" s="7">
        <f t="shared" si="0"/>
        <v>30</v>
      </c>
      <c r="H38" s="7">
        <v>60</v>
      </c>
      <c r="I38" s="7">
        <f aca="true" t="shared" si="7" ref="I38:I44">F38*30+E38*45+D38*15</f>
        <v>90</v>
      </c>
    </row>
    <row r="39" spans="1:9" s="15" customFormat="1" ht="18" customHeight="1">
      <c r="A39" s="7">
        <v>102006</v>
      </c>
      <c r="B39" s="8" t="s">
        <v>32</v>
      </c>
      <c r="C39" s="7">
        <f>D39+E39+F39</f>
        <v>2</v>
      </c>
      <c r="D39" s="7">
        <v>2</v>
      </c>
      <c r="E39" s="7">
        <v>0</v>
      </c>
      <c r="F39" s="7">
        <v>0</v>
      </c>
      <c r="G39" s="7">
        <f t="shared" si="0"/>
        <v>30</v>
      </c>
      <c r="H39" s="7">
        <v>0</v>
      </c>
      <c r="I39" s="7">
        <f t="shared" si="7"/>
        <v>30</v>
      </c>
    </row>
    <row r="40" spans="1:9" s="15" customFormat="1" ht="18" customHeight="1">
      <c r="A40" s="7">
        <v>102058</v>
      </c>
      <c r="B40" s="8" t="s">
        <v>73</v>
      </c>
      <c r="C40" s="7">
        <f>D40+E40+F40</f>
        <v>2</v>
      </c>
      <c r="D40" s="7">
        <v>1</v>
      </c>
      <c r="E40" s="7">
        <v>0</v>
      </c>
      <c r="F40" s="7">
        <v>1</v>
      </c>
      <c r="G40" s="7">
        <f t="shared" si="0"/>
        <v>45</v>
      </c>
      <c r="H40" s="7">
        <v>0</v>
      </c>
      <c r="I40" s="7">
        <f t="shared" si="7"/>
        <v>45</v>
      </c>
    </row>
    <row r="41" spans="1:9" s="15" customFormat="1" ht="18" customHeight="1">
      <c r="A41" s="7">
        <v>117003</v>
      </c>
      <c r="B41" s="8" t="s">
        <v>33</v>
      </c>
      <c r="C41" s="7">
        <f>D41+E41+F41</f>
        <v>1</v>
      </c>
      <c r="D41" s="7">
        <v>0</v>
      </c>
      <c r="E41" s="7">
        <v>1</v>
      </c>
      <c r="F41" s="7">
        <v>0</v>
      </c>
      <c r="G41" s="7">
        <f t="shared" si="0"/>
        <v>45</v>
      </c>
      <c r="H41" s="7">
        <v>0</v>
      </c>
      <c r="I41" s="7">
        <f t="shared" si="7"/>
        <v>45</v>
      </c>
    </row>
    <row r="42" spans="1:9" s="15" customFormat="1" ht="18" customHeight="1">
      <c r="A42" s="7">
        <v>117047</v>
      </c>
      <c r="B42" s="8" t="s">
        <v>35</v>
      </c>
      <c r="C42" s="7">
        <v>4</v>
      </c>
      <c r="D42" s="7">
        <v>4</v>
      </c>
      <c r="E42" s="7">
        <v>0</v>
      </c>
      <c r="F42" s="7">
        <v>0</v>
      </c>
      <c r="G42" s="7">
        <f t="shared" si="0"/>
        <v>60</v>
      </c>
      <c r="H42" s="7">
        <v>0</v>
      </c>
      <c r="I42" s="7">
        <f t="shared" si="7"/>
        <v>60</v>
      </c>
    </row>
    <row r="43" spans="1:9" s="15" customFormat="1" ht="18" customHeight="1">
      <c r="A43" s="7">
        <v>122016</v>
      </c>
      <c r="B43" s="8" t="s">
        <v>80</v>
      </c>
      <c r="C43" s="7">
        <f>D43+E43+F43</f>
        <v>2</v>
      </c>
      <c r="D43" s="7">
        <v>2</v>
      </c>
      <c r="E43" s="7">
        <v>0</v>
      </c>
      <c r="F43" s="7">
        <v>0</v>
      </c>
      <c r="G43" s="7">
        <f>I43-H43</f>
        <v>30</v>
      </c>
      <c r="H43" s="7">
        <v>0</v>
      </c>
      <c r="I43" s="7">
        <f>F43*30+E43*45+D43*15</f>
        <v>30</v>
      </c>
    </row>
    <row r="44" spans="1:9" s="15" customFormat="1" ht="18" customHeight="1">
      <c r="A44" s="7">
        <v>120004</v>
      </c>
      <c r="B44" s="8" t="s">
        <v>78</v>
      </c>
      <c r="C44" s="7">
        <f>D44+E44+F44</f>
        <v>1</v>
      </c>
      <c r="D44" s="7">
        <v>0</v>
      </c>
      <c r="E44" s="7">
        <v>1</v>
      </c>
      <c r="F44" s="7">
        <v>0</v>
      </c>
      <c r="G44" s="7">
        <f t="shared" si="0"/>
        <v>45</v>
      </c>
      <c r="H44" s="3">
        <v>0</v>
      </c>
      <c r="I44" s="7">
        <f t="shared" si="7"/>
        <v>45</v>
      </c>
    </row>
    <row r="45" spans="1:9" s="23" customFormat="1" ht="18" customHeight="1">
      <c r="A45" s="91" t="s">
        <v>120</v>
      </c>
      <c r="B45" s="91"/>
      <c r="C45" s="91"/>
      <c r="D45" s="7"/>
      <c r="E45" s="7"/>
      <c r="F45" s="7"/>
      <c r="G45" s="7">
        <f t="shared" si="0"/>
        <v>0</v>
      </c>
      <c r="H45" s="7"/>
      <c r="I45" s="7"/>
    </row>
    <row r="46" spans="1:9" s="23" customFormat="1" ht="18" customHeight="1">
      <c r="A46" s="23">
        <v>121052</v>
      </c>
      <c r="B46" s="23" t="s">
        <v>121</v>
      </c>
      <c r="C46" s="7">
        <f>D46+E46+F46</f>
        <v>2</v>
      </c>
      <c r="D46" s="7">
        <v>2</v>
      </c>
      <c r="E46" s="7">
        <v>0</v>
      </c>
      <c r="F46" s="7">
        <v>0</v>
      </c>
      <c r="G46" s="7">
        <f>I46-H46</f>
        <v>30</v>
      </c>
      <c r="H46" s="7">
        <v>0</v>
      </c>
      <c r="I46" s="7">
        <f>F46*30+E46*45+D46*15</f>
        <v>30</v>
      </c>
    </row>
    <row r="47" spans="1:9" s="23" customFormat="1" ht="18" customHeight="1">
      <c r="A47" s="7">
        <v>117031</v>
      </c>
      <c r="B47" s="8" t="s">
        <v>36</v>
      </c>
      <c r="C47" s="7">
        <f>D47+E47+F47</f>
        <v>2</v>
      </c>
      <c r="D47" s="7">
        <v>2</v>
      </c>
      <c r="E47" s="7">
        <v>0</v>
      </c>
      <c r="F47" s="7">
        <v>0</v>
      </c>
      <c r="G47" s="7">
        <f>I47-H47</f>
        <v>30</v>
      </c>
      <c r="H47" s="7">
        <v>0</v>
      </c>
      <c r="I47" s="7">
        <f>F47*30+E47*45+D47*15</f>
        <v>30</v>
      </c>
    </row>
    <row r="48" spans="1:9" s="23" customFormat="1" ht="18" customHeight="1">
      <c r="A48" s="11">
        <v>122017</v>
      </c>
      <c r="B48" s="10" t="s">
        <v>47</v>
      </c>
      <c r="C48" s="9">
        <f>D48+E48+F48</f>
        <v>2</v>
      </c>
      <c r="D48" s="16">
        <v>2</v>
      </c>
      <c r="E48" s="9">
        <v>0</v>
      </c>
      <c r="F48" s="16">
        <v>0</v>
      </c>
      <c r="G48" s="7">
        <f t="shared" si="0"/>
        <v>30</v>
      </c>
      <c r="H48" s="7">
        <v>0</v>
      </c>
      <c r="I48" s="9">
        <f>D48*15+E48*45+F48*30</f>
        <v>30</v>
      </c>
    </row>
    <row r="49" spans="1:9" s="23" customFormat="1" ht="18" customHeight="1">
      <c r="A49" s="7">
        <v>117028</v>
      </c>
      <c r="B49" s="8" t="s">
        <v>38</v>
      </c>
      <c r="C49" s="7">
        <f>E49+D49+F49</f>
        <v>2</v>
      </c>
      <c r="D49" s="7">
        <v>2</v>
      </c>
      <c r="E49" s="7">
        <v>0</v>
      </c>
      <c r="F49" s="7">
        <v>0</v>
      </c>
      <c r="G49" s="7">
        <f t="shared" si="0"/>
        <v>30</v>
      </c>
      <c r="H49" s="7">
        <v>0</v>
      </c>
      <c r="I49" s="7">
        <f>D49*15+E49*45+F49*30</f>
        <v>30</v>
      </c>
    </row>
    <row r="50" spans="1:9" s="23" customFormat="1" ht="18" customHeight="1">
      <c r="A50" s="97" t="s">
        <v>39</v>
      </c>
      <c r="B50" s="97"/>
      <c r="C50" s="55">
        <f>SUM(C38:C44,2,2)</f>
        <v>21</v>
      </c>
      <c r="D50" s="55">
        <f aca="true" t="shared" si="8" ref="D50:I50">SUM(D38:D44,D15,D43)</f>
        <v>17</v>
      </c>
      <c r="E50" s="55">
        <f t="shared" si="8"/>
        <v>2</v>
      </c>
      <c r="F50" s="55">
        <f t="shared" si="8"/>
        <v>2</v>
      </c>
      <c r="G50" s="55">
        <f t="shared" si="8"/>
        <v>345</v>
      </c>
      <c r="H50" s="55">
        <f t="shared" si="8"/>
        <v>60</v>
      </c>
      <c r="I50" s="55">
        <f t="shared" si="8"/>
        <v>405</v>
      </c>
    </row>
    <row r="51" spans="1:9" s="23" customFormat="1" ht="18" customHeight="1">
      <c r="A51" s="7">
        <v>120035</v>
      </c>
      <c r="B51" s="8" t="s">
        <v>34</v>
      </c>
      <c r="C51" s="7">
        <f>D51+E51+F51</f>
        <v>2</v>
      </c>
      <c r="D51" s="7">
        <v>1</v>
      </c>
      <c r="E51" s="7">
        <v>0</v>
      </c>
      <c r="F51" s="7">
        <v>1</v>
      </c>
      <c r="G51" s="7">
        <f t="shared" si="0"/>
        <v>45</v>
      </c>
      <c r="H51" s="7">
        <v>0</v>
      </c>
      <c r="I51" s="7">
        <f>F51*30+E51*45+D51*15</f>
        <v>45</v>
      </c>
    </row>
    <row r="52" spans="1:9" s="23" customFormat="1" ht="18" customHeight="1">
      <c r="A52" s="7">
        <v>102059</v>
      </c>
      <c r="B52" s="8" t="s">
        <v>74</v>
      </c>
      <c r="C52" s="7">
        <f>D52+E52+F52</f>
        <v>2</v>
      </c>
      <c r="D52" s="7">
        <v>1</v>
      </c>
      <c r="E52" s="7">
        <v>0</v>
      </c>
      <c r="F52" s="7">
        <v>1</v>
      </c>
      <c r="G52" s="7">
        <f t="shared" si="0"/>
        <v>45</v>
      </c>
      <c r="H52" s="3">
        <v>0</v>
      </c>
      <c r="I52" s="7">
        <f aca="true" t="shared" si="9" ref="I52:I57">F52*30+E52*45+D52*15</f>
        <v>45</v>
      </c>
    </row>
    <row r="53" spans="1:9" s="23" customFormat="1" ht="18" customHeight="1">
      <c r="A53" s="7">
        <v>120024</v>
      </c>
      <c r="B53" s="8" t="s">
        <v>56</v>
      </c>
      <c r="C53" s="6">
        <f>D53+E53+F53</f>
        <v>3</v>
      </c>
      <c r="D53" s="7">
        <v>3</v>
      </c>
      <c r="E53" s="7">
        <v>0</v>
      </c>
      <c r="F53" s="7">
        <v>0</v>
      </c>
      <c r="G53" s="7">
        <f t="shared" si="0"/>
        <v>45</v>
      </c>
      <c r="H53" s="7">
        <v>0</v>
      </c>
      <c r="I53" s="2">
        <f>D53*15+E53*45+F53*30</f>
        <v>45</v>
      </c>
    </row>
    <row r="54" spans="1:9" s="23" customFormat="1" ht="18" customHeight="1">
      <c r="A54" s="7">
        <v>117029</v>
      </c>
      <c r="B54" s="22" t="s">
        <v>41</v>
      </c>
      <c r="C54" s="7">
        <v>2</v>
      </c>
      <c r="D54" s="7">
        <v>2</v>
      </c>
      <c r="E54" s="7">
        <v>0</v>
      </c>
      <c r="F54" s="7">
        <v>0</v>
      </c>
      <c r="G54" s="7">
        <f t="shared" si="0"/>
        <v>30</v>
      </c>
      <c r="H54" s="3">
        <v>0</v>
      </c>
      <c r="I54" s="7">
        <f t="shared" si="9"/>
        <v>30</v>
      </c>
    </row>
    <row r="55" spans="1:9" s="15" customFormat="1" ht="18" customHeight="1">
      <c r="A55" s="7">
        <v>117056</v>
      </c>
      <c r="B55" s="22" t="s">
        <v>42</v>
      </c>
      <c r="C55" s="7">
        <f>D55+E55+F55</f>
        <v>1</v>
      </c>
      <c r="D55" s="7">
        <v>0</v>
      </c>
      <c r="E55" s="7">
        <v>1</v>
      </c>
      <c r="F55" s="7">
        <v>0</v>
      </c>
      <c r="G55" s="7">
        <f t="shared" si="0"/>
        <v>45</v>
      </c>
      <c r="H55" s="3">
        <v>0</v>
      </c>
      <c r="I55" s="7">
        <f t="shared" si="9"/>
        <v>45</v>
      </c>
    </row>
    <row r="56" spans="1:9" s="23" customFormat="1" ht="18" customHeight="1">
      <c r="A56" s="7">
        <v>117058</v>
      </c>
      <c r="B56" s="22" t="s">
        <v>45</v>
      </c>
      <c r="C56" s="7">
        <v>1</v>
      </c>
      <c r="D56" s="7">
        <v>0</v>
      </c>
      <c r="E56" s="7">
        <v>1</v>
      </c>
      <c r="F56" s="7">
        <v>0</v>
      </c>
      <c r="G56" s="7">
        <f t="shared" si="0"/>
        <v>45</v>
      </c>
      <c r="H56" s="3">
        <v>0</v>
      </c>
      <c r="I56" s="7">
        <f t="shared" si="9"/>
        <v>45</v>
      </c>
    </row>
    <row r="57" spans="1:9" s="23" customFormat="1" ht="18" customHeight="1">
      <c r="A57" s="7">
        <v>117060</v>
      </c>
      <c r="B57" s="22" t="s">
        <v>44</v>
      </c>
      <c r="C57" s="7">
        <v>1</v>
      </c>
      <c r="D57" s="7">
        <v>0</v>
      </c>
      <c r="E57" s="7">
        <v>1</v>
      </c>
      <c r="F57" s="7">
        <v>0</v>
      </c>
      <c r="G57" s="7">
        <f t="shared" si="0"/>
        <v>45</v>
      </c>
      <c r="H57" s="2">
        <v>0</v>
      </c>
      <c r="I57" s="7">
        <f t="shared" si="9"/>
        <v>45</v>
      </c>
    </row>
    <row r="58" spans="1:9" s="23" customFormat="1" ht="18" customHeight="1">
      <c r="A58" s="91" t="s">
        <v>110</v>
      </c>
      <c r="B58" s="91"/>
      <c r="C58" s="31"/>
      <c r="D58" s="3"/>
      <c r="E58" s="3"/>
      <c r="F58" s="3"/>
      <c r="G58" s="7">
        <f t="shared" si="0"/>
        <v>0</v>
      </c>
      <c r="H58" s="3"/>
      <c r="I58" s="3"/>
    </row>
    <row r="59" spans="1:9" s="23" customFormat="1" ht="18" customHeight="1">
      <c r="A59" s="7">
        <v>121009</v>
      </c>
      <c r="B59" s="8" t="s">
        <v>82</v>
      </c>
      <c r="C59" s="7">
        <v>2</v>
      </c>
      <c r="D59" s="7">
        <v>2</v>
      </c>
      <c r="E59" s="7">
        <v>0</v>
      </c>
      <c r="F59" s="7">
        <v>0</v>
      </c>
      <c r="G59" s="7">
        <f t="shared" si="0"/>
        <v>30</v>
      </c>
      <c r="H59" s="3">
        <v>0</v>
      </c>
      <c r="I59" s="7">
        <v>30</v>
      </c>
    </row>
    <row r="60" spans="1:9" s="23" customFormat="1" ht="18" customHeight="1">
      <c r="A60" s="7">
        <v>117040</v>
      </c>
      <c r="B60" s="8" t="s">
        <v>37</v>
      </c>
      <c r="C60" s="7">
        <f>D60+E60+F60</f>
        <v>2</v>
      </c>
      <c r="D60" s="7">
        <v>2</v>
      </c>
      <c r="E60" s="7">
        <v>0</v>
      </c>
      <c r="F60" s="7">
        <v>0</v>
      </c>
      <c r="G60" s="7">
        <f t="shared" si="0"/>
        <v>30</v>
      </c>
      <c r="H60" s="7">
        <v>0</v>
      </c>
      <c r="I60" s="7">
        <f>F60*30+E60*45+D60*15</f>
        <v>30</v>
      </c>
    </row>
    <row r="61" spans="1:9" s="23" customFormat="1" ht="18" customHeight="1">
      <c r="A61" s="7">
        <v>117042</v>
      </c>
      <c r="B61" s="8" t="s">
        <v>48</v>
      </c>
      <c r="C61" s="7">
        <f>D61+E61+F61</f>
        <v>2</v>
      </c>
      <c r="D61" s="7">
        <v>2</v>
      </c>
      <c r="E61" s="7">
        <v>0</v>
      </c>
      <c r="F61" s="7">
        <v>0</v>
      </c>
      <c r="G61" s="7">
        <f t="shared" si="0"/>
        <v>30</v>
      </c>
      <c r="H61" s="7">
        <v>0</v>
      </c>
      <c r="I61" s="7">
        <f>F61*30+E61*45+D61*15</f>
        <v>30</v>
      </c>
    </row>
    <row r="62" spans="1:9" s="23" customFormat="1" ht="18" customHeight="1">
      <c r="A62" s="7">
        <v>117045</v>
      </c>
      <c r="B62" s="8" t="s">
        <v>46</v>
      </c>
      <c r="C62" s="7">
        <f>D62+E62+F62</f>
        <v>2</v>
      </c>
      <c r="D62" s="7">
        <v>2</v>
      </c>
      <c r="E62" s="7">
        <v>0</v>
      </c>
      <c r="F62" s="7">
        <v>0</v>
      </c>
      <c r="G62" s="7">
        <f t="shared" si="0"/>
        <v>30</v>
      </c>
      <c r="H62" s="7">
        <v>0</v>
      </c>
      <c r="I62" s="7">
        <f>F62*30+E62*45+D62*15</f>
        <v>30</v>
      </c>
    </row>
    <row r="63" spans="1:9" s="23" customFormat="1" ht="18" customHeight="1">
      <c r="A63" s="7">
        <v>120029</v>
      </c>
      <c r="B63" s="8" t="s">
        <v>49</v>
      </c>
      <c r="C63" s="7">
        <f>D63+E63+F63</f>
        <v>2</v>
      </c>
      <c r="D63" s="7">
        <v>2</v>
      </c>
      <c r="E63" s="7">
        <v>0</v>
      </c>
      <c r="F63" s="7">
        <v>0</v>
      </c>
      <c r="G63" s="7">
        <f t="shared" si="0"/>
        <v>30</v>
      </c>
      <c r="H63" s="7">
        <v>0</v>
      </c>
      <c r="I63" s="7">
        <f>F63*30+E63*45+D63*15</f>
        <v>30</v>
      </c>
    </row>
    <row r="64" spans="1:9" s="23" customFormat="1" ht="18" customHeight="1">
      <c r="A64" s="11">
        <v>121045</v>
      </c>
      <c r="B64" s="10" t="s">
        <v>50</v>
      </c>
      <c r="C64" s="9">
        <f>D64+E64+F64</f>
        <v>2</v>
      </c>
      <c r="D64" s="9">
        <v>2</v>
      </c>
      <c r="E64" s="9">
        <v>0</v>
      </c>
      <c r="F64" s="9">
        <v>0</v>
      </c>
      <c r="G64" s="7">
        <f t="shared" si="0"/>
        <v>30</v>
      </c>
      <c r="H64" s="7">
        <v>0</v>
      </c>
      <c r="I64" s="9">
        <f>(D64*15)+(E64*45)+(F64*30)</f>
        <v>30</v>
      </c>
    </row>
    <row r="65" spans="1:9" s="23" customFormat="1" ht="18" customHeight="1">
      <c r="A65" s="97" t="s">
        <v>51</v>
      </c>
      <c r="B65" s="97"/>
      <c r="C65" s="54">
        <f>SUM(C51:C57,C59,C60,C61)</f>
        <v>18</v>
      </c>
      <c r="D65" s="54">
        <f>SUM(D51:D57,D59,D60,D61)</f>
        <v>13</v>
      </c>
      <c r="E65" s="54">
        <f>SUM(E51:E57)</f>
        <v>3</v>
      </c>
      <c r="F65" s="54">
        <f>SUM(F51:F57)</f>
        <v>2</v>
      </c>
      <c r="G65" s="54">
        <f>SUM(G51:G57,G59,G60,G61)</f>
        <v>390</v>
      </c>
      <c r="H65" s="54">
        <f>SUM(H51:H57,H59,H60,H61)</f>
        <v>0</v>
      </c>
      <c r="I65" s="54">
        <f>SUM(I51:I57,I59,I60,I61)</f>
        <v>390</v>
      </c>
    </row>
    <row r="66" spans="1:9" s="23" customFormat="1" ht="18" customHeight="1">
      <c r="A66" s="7">
        <v>102001</v>
      </c>
      <c r="B66" s="39" t="s">
        <v>62</v>
      </c>
      <c r="C66" s="6">
        <f aca="true" t="shared" si="10" ref="C66:C73">D66+E66+F66</f>
        <v>3</v>
      </c>
      <c r="D66" s="6">
        <v>3</v>
      </c>
      <c r="E66" s="6">
        <v>0</v>
      </c>
      <c r="F66" s="6">
        <v>0</v>
      </c>
      <c r="G66" s="7">
        <f t="shared" si="0"/>
        <v>15</v>
      </c>
      <c r="H66" s="3">
        <v>30</v>
      </c>
      <c r="I66" s="6">
        <f>F66*30+E66*45+D66*15</f>
        <v>45</v>
      </c>
    </row>
    <row r="67" spans="1:9" s="23" customFormat="1" ht="18" customHeight="1">
      <c r="A67" s="28">
        <v>102033</v>
      </c>
      <c r="B67" s="5" t="s">
        <v>52</v>
      </c>
      <c r="C67" s="12">
        <f t="shared" si="10"/>
        <v>2</v>
      </c>
      <c r="D67" s="2">
        <v>2</v>
      </c>
      <c r="E67" s="2">
        <v>0</v>
      </c>
      <c r="F67" s="2">
        <v>0</v>
      </c>
      <c r="G67" s="7">
        <f t="shared" si="0"/>
        <v>15</v>
      </c>
      <c r="H67" s="2">
        <v>15</v>
      </c>
      <c r="I67" s="2">
        <f>D67*15+E67*45+F67*30</f>
        <v>30</v>
      </c>
    </row>
    <row r="68" spans="1:9" s="23" customFormat="1" ht="18" customHeight="1">
      <c r="A68" s="7">
        <v>102060</v>
      </c>
      <c r="B68" s="8" t="s">
        <v>75</v>
      </c>
      <c r="C68" s="7">
        <f t="shared" si="10"/>
        <v>2</v>
      </c>
      <c r="D68" s="7">
        <v>1</v>
      </c>
      <c r="E68" s="7">
        <v>0</v>
      </c>
      <c r="F68" s="7">
        <v>1</v>
      </c>
      <c r="G68" s="7">
        <f t="shared" si="0"/>
        <v>45</v>
      </c>
      <c r="H68" s="3">
        <v>0</v>
      </c>
      <c r="I68" s="7">
        <f>F68*30+E68*45+D68*15</f>
        <v>45</v>
      </c>
    </row>
    <row r="69" spans="1:9" s="23" customFormat="1" ht="18" customHeight="1">
      <c r="A69" s="7">
        <v>117030</v>
      </c>
      <c r="B69" s="22" t="s">
        <v>53</v>
      </c>
      <c r="C69" s="12">
        <f t="shared" si="10"/>
        <v>2</v>
      </c>
      <c r="D69" s="7">
        <v>2</v>
      </c>
      <c r="E69" s="7">
        <v>0</v>
      </c>
      <c r="F69" s="7">
        <v>0</v>
      </c>
      <c r="G69" s="7">
        <f t="shared" si="0"/>
        <v>30</v>
      </c>
      <c r="H69" s="2">
        <v>0</v>
      </c>
      <c r="I69" s="2">
        <f>D69*15+E69*45+F69*30</f>
        <v>30</v>
      </c>
    </row>
    <row r="70" spans="1:9" s="15" customFormat="1" ht="18" customHeight="1">
      <c r="A70" s="7">
        <v>117062</v>
      </c>
      <c r="B70" s="22" t="s">
        <v>57</v>
      </c>
      <c r="C70" s="12">
        <f t="shared" si="10"/>
        <v>1</v>
      </c>
      <c r="D70" s="6">
        <v>0</v>
      </c>
      <c r="E70" s="6">
        <v>1</v>
      </c>
      <c r="F70" s="6">
        <v>0</v>
      </c>
      <c r="G70" s="7">
        <f t="shared" si="0"/>
        <v>45</v>
      </c>
      <c r="H70" s="2">
        <v>0</v>
      </c>
      <c r="I70" s="2">
        <f>D70*15+E70*45+F70*30</f>
        <v>45</v>
      </c>
    </row>
    <row r="71" spans="1:9" s="23" customFormat="1" ht="18" customHeight="1">
      <c r="A71" s="7">
        <v>117068</v>
      </c>
      <c r="B71" s="22" t="s">
        <v>55</v>
      </c>
      <c r="C71" s="12">
        <f t="shared" si="10"/>
        <v>2</v>
      </c>
      <c r="D71" s="7">
        <v>2</v>
      </c>
      <c r="E71" s="7">
        <v>0</v>
      </c>
      <c r="F71" s="7">
        <v>0</v>
      </c>
      <c r="G71" s="7">
        <f t="shared" si="0"/>
        <v>30</v>
      </c>
      <c r="H71" s="3">
        <v>0</v>
      </c>
      <c r="I71" s="2">
        <f>D71*15+E71*45+F71*30</f>
        <v>30</v>
      </c>
    </row>
    <row r="72" spans="1:9" s="23" customFormat="1" ht="18" customHeight="1">
      <c r="A72" s="7">
        <v>117072</v>
      </c>
      <c r="B72" s="22" t="s">
        <v>76</v>
      </c>
      <c r="C72" s="7">
        <f t="shared" si="10"/>
        <v>2</v>
      </c>
      <c r="D72" s="6">
        <v>1</v>
      </c>
      <c r="E72" s="6">
        <v>1</v>
      </c>
      <c r="F72" s="6">
        <v>0</v>
      </c>
      <c r="G72" s="7">
        <f t="shared" si="0"/>
        <v>60</v>
      </c>
      <c r="H72" s="3">
        <v>0</v>
      </c>
      <c r="I72" s="7">
        <f>F72*30+E72*45+D72*15</f>
        <v>60</v>
      </c>
    </row>
    <row r="73" spans="1:9" s="23" customFormat="1" ht="18" customHeight="1">
      <c r="A73" s="7">
        <v>120012</v>
      </c>
      <c r="B73" s="8" t="s">
        <v>79</v>
      </c>
      <c r="C73" s="7">
        <f t="shared" si="10"/>
        <v>2</v>
      </c>
      <c r="D73" s="7">
        <v>1</v>
      </c>
      <c r="E73" s="7">
        <v>0</v>
      </c>
      <c r="F73" s="7">
        <v>1</v>
      </c>
      <c r="G73" s="7">
        <f t="shared" si="0"/>
        <v>45</v>
      </c>
      <c r="H73" s="7">
        <v>0</v>
      </c>
      <c r="I73" s="7">
        <f>F73*30+E73*45+D73*15</f>
        <v>45</v>
      </c>
    </row>
    <row r="74" spans="1:9" s="23" customFormat="1" ht="18" customHeight="1">
      <c r="A74" s="91" t="s">
        <v>111</v>
      </c>
      <c r="B74" s="91"/>
      <c r="C74" s="32"/>
      <c r="D74" s="2"/>
      <c r="E74" s="2"/>
      <c r="F74" s="2"/>
      <c r="G74" s="7">
        <f t="shared" si="0"/>
        <v>0</v>
      </c>
      <c r="H74" s="2"/>
      <c r="I74" s="2"/>
    </row>
    <row r="75" spans="1:9" s="23" customFormat="1" ht="18" customHeight="1">
      <c r="A75" s="7">
        <v>120044</v>
      </c>
      <c r="B75" s="8" t="s">
        <v>81</v>
      </c>
      <c r="C75" s="7">
        <f>D75+E75+F75</f>
        <v>2</v>
      </c>
      <c r="D75" s="7">
        <v>2</v>
      </c>
      <c r="E75" s="7">
        <v>0</v>
      </c>
      <c r="F75" s="7">
        <v>0</v>
      </c>
      <c r="G75" s="7">
        <f aca="true" t="shared" si="11" ref="G75:G80">I75-H75</f>
        <v>30</v>
      </c>
      <c r="H75" s="2">
        <v>0</v>
      </c>
      <c r="I75" s="7">
        <f>F75*30+E75*45+D75*15</f>
        <v>30</v>
      </c>
    </row>
    <row r="76" spans="1:9" s="23" customFormat="1" ht="18" customHeight="1">
      <c r="A76" s="7">
        <v>121044</v>
      </c>
      <c r="B76" s="22" t="s">
        <v>77</v>
      </c>
      <c r="C76" s="7">
        <f>D76+E76+F76</f>
        <v>2</v>
      </c>
      <c r="D76" s="7">
        <v>2</v>
      </c>
      <c r="E76" s="7">
        <v>0</v>
      </c>
      <c r="F76" s="7">
        <v>0</v>
      </c>
      <c r="G76" s="7">
        <f t="shared" si="11"/>
        <v>30</v>
      </c>
      <c r="H76" s="2">
        <v>0</v>
      </c>
      <c r="I76" s="7">
        <f>F76*30+E76*45+D76*15</f>
        <v>30</v>
      </c>
    </row>
    <row r="77" spans="1:9" s="23" customFormat="1" ht="18" customHeight="1">
      <c r="A77" s="7">
        <v>117005</v>
      </c>
      <c r="B77" s="22" t="s">
        <v>63</v>
      </c>
      <c r="C77" s="41">
        <v>2</v>
      </c>
      <c r="D77" s="7">
        <v>2</v>
      </c>
      <c r="E77" s="7">
        <v>0</v>
      </c>
      <c r="F77" s="7">
        <v>0</v>
      </c>
      <c r="G77" s="7">
        <f t="shared" si="11"/>
        <v>30</v>
      </c>
      <c r="H77" s="7">
        <v>0</v>
      </c>
      <c r="I77" s="41">
        <v>30</v>
      </c>
    </row>
    <row r="78" spans="1:9" s="23" customFormat="1" ht="18" customHeight="1">
      <c r="A78" s="7">
        <v>120018</v>
      </c>
      <c r="B78" s="8" t="s">
        <v>58</v>
      </c>
      <c r="C78" s="6">
        <f>D78+E78+F78</f>
        <v>2</v>
      </c>
      <c r="D78" s="7">
        <v>2</v>
      </c>
      <c r="E78" s="7">
        <v>0</v>
      </c>
      <c r="F78" s="7">
        <v>0</v>
      </c>
      <c r="G78" s="7">
        <f t="shared" si="11"/>
        <v>30</v>
      </c>
      <c r="H78" s="7">
        <v>0</v>
      </c>
      <c r="I78" s="7">
        <f>F78*30+E78*45+D78*15</f>
        <v>30</v>
      </c>
    </row>
    <row r="79" spans="1:9" s="23" customFormat="1" ht="18" customHeight="1">
      <c r="A79" s="7">
        <v>120021</v>
      </c>
      <c r="B79" s="8" t="s">
        <v>59</v>
      </c>
      <c r="C79" s="6">
        <f>D79+E79+F79</f>
        <v>2</v>
      </c>
      <c r="D79" s="7">
        <v>2</v>
      </c>
      <c r="E79" s="7">
        <v>0</v>
      </c>
      <c r="F79" s="7">
        <v>0</v>
      </c>
      <c r="G79" s="7">
        <f t="shared" si="11"/>
        <v>30</v>
      </c>
      <c r="H79" s="7">
        <v>0</v>
      </c>
      <c r="I79" s="7">
        <f>F79*30+E79*45+D79*15</f>
        <v>30</v>
      </c>
    </row>
    <row r="80" spans="1:9" s="23" customFormat="1" ht="18" customHeight="1">
      <c r="A80" s="7">
        <v>120026</v>
      </c>
      <c r="B80" s="8" t="s">
        <v>60</v>
      </c>
      <c r="C80" s="7">
        <f>D80+E80+F80</f>
        <v>2</v>
      </c>
      <c r="D80" s="7">
        <v>2</v>
      </c>
      <c r="E80" s="7">
        <v>0</v>
      </c>
      <c r="F80" s="7">
        <v>0</v>
      </c>
      <c r="G80" s="7">
        <f t="shared" si="11"/>
        <v>30</v>
      </c>
      <c r="H80" s="7">
        <v>0</v>
      </c>
      <c r="I80" s="7">
        <f>F80*30+E80*45+D80*15</f>
        <v>30</v>
      </c>
    </row>
    <row r="81" spans="1:9" s="23" customFormat="1" ht="18" customHeight="1">
      <c r="A81" s="97" t="s">
        <v>61</v>
      </c>
      <c r="B81" s="97"/>
      <c r="C81" s="29">
        <f>SUM(C66:C73,C75:C76)</f>
        <v>20</v>
      </c>
      <c r="D81" s="29">
        <f>SUM(D66:D73,D75:D76)</f>
        <v>16</v>
      </c>
      <c r="E81" s="29">
        <f>SUM(E66:E73)</f>
        <v>2</v>
      </c>
      <c r="F81" s="29">
        <f>SUM(F66:F73)</f>
        <v>2</v>
      </c>
      <c r="G81" s="55">
        <f>SUM(G66:G73,G75:G76)</f>
        <v>345</v>
      </c>
      <c r="H81" s="52">
        <f>SUM(H66:H73,H75:H76)</f>
        <v>45</v>
      </c>
      <c r="I81" s="29">
        <f>SUM(I66:I73,I75:I76)</f>
        <v>390</v>
      </c>
    </row>
    <row r="82" spans="1:11" s="15" customFormat="1" ht="18" customHeight="1">
      <c r="A82" s="98" t="s">
        <v>122</v>
      </c>
      <c r="B82" s="99"/>
      <c r="C82" s="56"/>
      <c r="D82" s="2"/>
      <c r="E82" s="2"/>
      <c r="F82" s="2"/>
      <c r="G82" s="7"/>
      <c r="H82" s="3"/>
      <c r="I82" s="7"/>
      <c r="K82" s="57"/>
    </row>
    <row r="83" spans="1:11" s="23" customFormat="1" ht="18" customHeight="1">
      <c r="A83" s="7">
        <v>120045</v>
      </c>
      <c r="B83" s="8" t="s">
        <v>123</v>
      </c>
      <c r="C83" s="7">
        <f>E83+D83+F83</f>
        <v>1</v>
      </c>
      <c r="D83" s="7">
        <v>0</v>
      </c>
      <c r="E83" s="7">
        <v>0</v>
      </c>
      <c r="F83" s="7">
        <v>1</v>
      </c>
      <c r="G83" s="7">
        <f>D83*15+E83*45+F83*30</f>
        <v>30</v>
      </c>
      <c r="H83" s="7">
        <v>0</v>
      </c>
      <c r="I83" s="7">
        <f>F83*30+E83*45+D83*15</f>
        <v>30</v>
      </c>
      <c r="K83" s="58"/>
    </row>
    <row r="84" spans="1:11" s="23" customFormat="1" ht="18" customHeight="1">
      <c r="A84" s="7">
        <v>120046</v>
      </c>
      <c r="B84" s="8" t="s">
        <v>124</v>
      </c>
      <c r="C84" s="7">
        <f>E84+D84+F84</f>
        <v>1</v>
      </c>
      <c r="D84" s="7">
        <v>0</v>
      </c>
      <c r="E84" s="7">
        <v>0</v>
      </c>
      <c r="F84" s="7">
        <v>1</v>
      </c>
      <c r="G84" s="7">
        <f>D84*15+E84*45+F84*30</f>
        <v>30</v>
      </c>
      <c r="H84" s="7">
        <v>0</v>
      </c>
      <c r="I84" s="7">
        <f aca="true" t="shared" si="12" ref="I84:I100">F84*30+E84*45+D84*15</f>
        <v>30</v>
      </c>
      <c r="K84" s="58"/>
    </row>
    <row r="85" spans="1:11" s="23" customFormat="1" ht="18" customHeight="1">
      <c r="A85" s="7">
        <v>120047</v>
      </c>
      <c r="B85" s="8" t="s">
        <v>125</v>
      </c>
      <c r="C85" s="7">
        <f>E85+D85+F85</f>
        <v>1</v>
      </c>
      <c r="D85" s="7">
        <v>0</v>
      </c>
      <c r="E85" s="7">
        <v>0</v>
      </c>
      <c r="F85" s="7">
        <v>1</v>
      </c>
      <c r="G85" s="7">
        <f>D85*15+E85*45+F85*30</f>
        <v>30</v>
      </c>
      <c r="H85" s="7">
        <v>0</v>
      </c>
      <c r="I85" s="7">
        <f t="shared" si="12"/>
        <v>30</v>
      </c>
      <c r="K85" s="58"/>
    </row>
    <row r="86" spans="1:11" s="23" customFormat="1" ht="18" customHeight="1">
      <c r="A86" s="7">
        <v>120048</v>
      </c>
      <c r="B86" s="8" t="s">
        <v>126</v>
      </c>
      <c r="C86" s="7">
        <f>E86+D86+F86</f>
        <v>1</v>
      </c>
      <c r="D86" s="7">
        <v>0</v>
      </c>
      <c r="E86" s="7">
        <v>0</v>
      </c>
      <c r="F86" s="7">
        <v>1</v>
      </c>
      <c r="G86" s="7">
        <f>D86*15+E86*45+F86*30</f>
        <v>30</v>
      </c>
      <c r="H86" s="7">
        <v>0</v>
      </c>
      <c r="I86" s="7">
        <f t="shared" si="12"/>
        <v>30</v>
      </c>
      <c r="K86" s="58"/>
    </row>
    <row r="87" spans="1:11" s="23" customFormat="1" ht="18" customHeight="1">
      <c r="A87" s="7">
        <v>120049</v>
      </c>
      <c r="B87" s="8" t="s">
        <v>127</v>
      </c>
      <c r="C87" s="7">
        <f>E87+D87+F87</f>
        <v>1</v>
      </c>
      <c r="D87" s="7">
        <v>0</v>
      </c>
      <c r="E87" s="7">
        <v>0</v>
      </c>
      <c r="F87" s="7">
        <v>1</v>
      </c>
      <c r="G87" s="7">
        <f>D87*15+E87*45+F87*30</f>
        <v>30</v>
      </c>
      <c r="H87" s="3">
        <v>0</v>
      </c>
      <c r="I87" s="7">
        <f t="shared" si="12"/>
        <v>30</v>
      </c>
      <c r="K87" s="58"/>
    </row>
    <row r="88" spans="1:11" s="23" customFormat="1" ht="18" customHeight="1">
      <c r="A88" s="98" t="s">
        <v>128</v>
      </c>
      <c r="B88" s="99"/>
      <c r="C88" s="56"/>
      <c r="D88" s="2"/>
      <c r="E88" s="2"/>
      <c r="F88" s="2"/>
      <c r="G88" s="7"/>
      <c r="H88" s="3"/>
      <c r="I88" s="7"/>
      <c r="K88" s="63"/>
    </row>
    <row r="89" spans="1:11" s="23" customFormat="1" ht="18" customHeight="1">
      <c r="A89" s="62">
        <v>120050</v>
      </c>
      <c r="B89" s="59" t="s">
        <v>129</v>
      </c>
      <c r="C89" s="7">
        <f>D89+E89+F89</f>
        <v>2</v>
      </c>
      <c r="D89" s="7">
        <v>2</v>
      </c>
      <c r="E89" s="7">
        <v>0</v>
      </c>
      <c r="F89" s="7">
        <v>0</v>
      </c>
      <c r="G89" s="7">
        <f aca="true" t="shared" si="13" ref="G89:G96">F89*30+E89*45+D89*15</f>
        <v>30</v>
      </c>
      <c r="H89" s="7">
        <v>0</v>
      </c>
      <c r="I89" s="7">
        <f t="shared" si="12"/>
        <v>30</v>
      </c>
      <c r="K89" s="63"/>
    </row>
    <row r="90" spans="1:11" s="23" customFormat="1" ht="18" customHeight="1">
      <c r="A90" s="62">
        <v>120051</v>
      </c>
      <c r="B90" s="59" t="s">
        <v>130</v>
      </c>
      <c r="C90" s="7">
        <f>D90+E90+F90</f>
        <v>2</v>
      </c>
      <c r="D90" s="7">
        <v>2</v>
      </c>
      <c r="E90" s="7">
        <v>0</v>
      </c>
      <c r="F90" s="7">
        <v>0</v>
      </c>
      <c r="G90" s="7">
        <f t="shared" si="13"/>
        <v>30</v>
      </c>
      <c r="H90" s="7">
        <v>0</v>
      </c>
      <c r="I90" s="7">
        <f t="shared" si="12"/>
        <v>30</v>
      </c>
      <c r="K90" s="63"/>
    </row>
    <row r="91" spans="1:11" s="23" customFormat="1" ht="18" customHeight="1">
      <c r="A91" s="62">
        <v>120052</v>
      </c>
      <c r="B91" s="59" t="s">
        <v>131</v>
      </c>
      <c r="C91" s="7">
        <f>D91+E91+F91</f>
        <v>2</v>
      </c>
      <c r="D91" s="7">
        <v>2</v>
      </c>
      <c r="E91" s="7">
        <v>0</v>
      </c>
      <c r="F91" s="7">
        <v>0</v>
      </c>
      <c r="G91" s="7">
        <f t="shared" si="13"/>
        <v>30</v>
      </c>
      <c r="H91" s="7">
        <v>0</v>
      </c>
      <c r="I91" s="7">
        <f t="shared" si="12"/>
        <v>30</v>
      </c>
      <c r="K91" s="63"/>
    </row>
    <row r="92" spans="1:11" s="23" customFormat="1" ht="18" customHeight="1">
      <c r="A92" s="7">
        <v>120020</v>
      </c>
      <c r="B92" s="8" t="s">
        <v>132</v>
      </c>
      <c r="C92" s="7">
        <f>D92+E92+F92</f>
        <v>2</v>
      </c>
      <c r="D92" s="7">
        <v>2</v>
      </c>
      <c r="E92" s="7">
        <v>0</v>
      </c>
      <c r="F92" s="7">
        <v>0</v>
      </c>
      <c r="G92" s="7">
        <f t="shared" si="13"/>
        <v>30</v>
      </c>
      <c r="H92" s="7">
        <v>0</v>
      </c>
      <c r="I92" s="7">
        <f t="shared" si="12"/>
        <v>30</v>
      </c>
      <c r="K92" s="63"/>
    </row>
    <row r="93" spans="1:11" s="23" customFormat="1" ht="18" customHeight="1">
      <c r="A93" s="7">
        <v>120013</v>
      </c>
      <c r="B93" s="8" t="s">
        <v>133</v>
      </c>
      <c r="C93" s="7">
        <v>2</v>
      </c>
      <c r="D93" s="7">
        <v>2</v>
      </c>
      <c r="E93" s="7">
        <v>0</v>
      </c>
      <c r="F93" s="7">
        <v>0</v>
      </c>
      <c r="G93" s="7">
        <f t="shared" si="13"/>
        <v>30</v>
      </c>
      <c r="H93" s="3">
        <v>0</v>
      </c>
      <c r="I93" s="7">
        <f t="shared" si="12"/>
        <v>30</v>
      </c>
      <c r="K93" s="63"/>
    </row>
    <row r="94" spans="1:11" s="23" customFormat="1" ht="18" customHeight="1">
      <c r="A94" s="7">
        <v>120036</v>
      </c>
      <c r="B94" s="8" t="s">
        <v>134</v>
      </c>
      <c r="C94" s="7">
        <f>D94+E94+F94</f>
        <v>2</v>
      </c>
      <c r="D94" s="7">
        <v>2</v>
      </c>
      <c r="E94" s="7">
        <v>0</v>
      </c>
      <c r="F94" s="7">
        <v>0</v>
      </c>
      <c r="G94" s="7">
        <f t="shared" si="13"/>
        <v>30</v>
      </c>
      <c r="H94" s="3">
        <v>0</v>
      </c>
      <c r="I94" s="7">
        <f t="shared" si="12"/>
        <v>30</v>
      </c>
      <c r="K94" s="63"/>
    </row>
    <row r="95" spans="1:11" s="23" customFormat="1" ht="18" customHeight="1">
      <c r="A95" s="1">
        <v>120017</v>
      </c>
      <c r="B95" s="60" t="s">
        <v>135</v>
      </c>
      <c r="C95" s="1">
        <f>D95+E95+F95</f>
        <v>2</v>
      </c>
      <c r="D95" s="1">
        <v>2</v>
      </c>
      <c r="E95" s="1">
        <v>0</v>
      </c>
      <c r="F95" s="1">
        <v>0</v>
      </c>
      <c r="G95" s="7">
        <f t="shared" si="13"/>
        <v>30</v>
      </c>
      <c r="H95" s="7">
        <v>0</v>
      </c>
      <c r="I95" s="7">
        <f t="shared" si="12"/>
        <v>30</v>
      </c>
      <c r="K95" s="63"/>
    </row>
    <row r="96" spans="1:11" s="23" customFormat="1" ht="18" customHeight="1">
      <c r="A96" s="1">
        <v>120015</v>
      </c>
      <c r="B96" s="60" t="s">
        <v>136</v>
      </c>
      <c r="C96" s="1">
        <f>D96+E96+F96</f>
        <v>2</v>
      </c>
      <c r="D96" s="1">
        <v>2</v>
      </c>
      <c r="E96" s="1">
        <v>0</v>
      </c>
      <c r="F96" s="1">
        <v>0</v>
      </c>
      <c r="G96" s="7">
        <f t="shared" si="13"/>
        <v>30</v>
      </c>
      <c r="H96" s="7">
        <v>0</v>
      </c>
      <c r="I96" s="7">
        <f t="shared" si="12"/>
        <v>30</v>
      </c>
      <c r="K96" s="63"/>
    </row>
    <row r="97" spans="1:11" s="23" customFormat="1" ht="18" customHeight="1">
      <c r="A97" s="98" t="s">
        <v>137</v>
      </c>
      <c r="B97" s="99"/>
      <c r="C97" s="56"/>
      <c r="D97" s="2"/>
      <c r="E97" s="2"/>
      <c r="F97" s="2"/>
      <c r="G97" s="7"/>
      <c r="H97" s="7"/>
      <c r="I97" s="7"/>
      <c r="K97" s="63"/>
    </row>
    <row r="98" spans="1:11" s="23" customFormat="1" ht="18" customHeight="1">
      <c r="A98" s="7">
        <v>120003</v>
      </c>
      <c r="B98" s="8" t="s">
        <v>138</v>
      </c>
      <c r="C98" s="7">
        <f>D98+E98+F98</f>
        <v>1</v>
      </c>
      <c r="D98" s="7">
        <v>0</v>
      </c>
      <c r="E98" s="7">
        <v>1</v>
      </c>
      <c r="F98" s="7">
        <v>0</v>
      </c>
      <c r="G98" s="7">
        <f>F98*30+E98*45+D98*15</f>
        <v>45</v>
      </c>
      <c r="H98" s="7">
        <v>0</v>
      </c>
      <c r="I98" s="7">
        <f t="shared" si="12"/>
        <v>45</v>
      </c>
      <c r="K98" s="63"/>
    </row>
    <row r="99" spans="1:11" s="23" customFormat="1" ht="18" customHeight="1">
      <c r="A99" s="62">
        <v>120053</v>
      </c>
      <c r="B99" s="59" t="s">
        <v>139</v>
      </c>
      <c r="C99" s="7">
        <f>D99+E99+F99</f>
        <v>1</v>
      </c>
      <c r="D99" s="7">
        <v>0</v>
      </c>
      <c r="E99" s="7">
        <v>1</v>
      </c>
      <c r="F99" s="7">
        <v>0</v>
      </c>
      <c r="G99" s="7">
        <f>F99*30+E99*45+D99*15</f>
        <v>45</v>
      </c>
      <c r="H99" s="3">
        <v>0</v>
      </c>
      <c r="I99" s="7">
        <f t="shared" si="12"/>
        <v>45</v>
      </c>
      <c r="K99" s="63"/>
    </row>
    <row r="100" spans="1:11" s="23" customFormat="1" ht="18" customHeight="1">
      <c r="A100" s="1">
        <v>120042</v>
      </c>
      <c r="B100" s="60" t="s">
        <v>140</v>
      </c>
      <c r="C100" s="1">
        <f>D100+E100+F100</f>
        <v>1</v>
      </c>
      <c r="D100" s="1">
        <v>0</v>
      </c>
      <c r="E100" s="1">
        <v>1</v>
      </c>
      <c r="F100" s="1">
        <v>0</v>
      </c>
      <c r="G100" s="7">
        <f>F100*30+E100*45+D100*15</f>
        <v>45</v>
      </c>
      <c r="H100" s="3">
        <v>0</v>
      </c>
      <c r="I100" s="7">
        <f t="shared" si="12"/>
        <v>45</v>
      </c>
      <c r="K100" s="63"/>
    </row>
    <row r="101" spans="1:11" s="14" customFormat="1" ht="18" customHeight="1">
      <c r="A101" s="97" t="s">
        <v>64</v>
      </c>
      <c r="B101" s="97"/>
      <c r="C101" s="29">
        <f>SUM(C83:C86,C89:C93,C98:C99)</f>
        <v>16</v>
      </c>
      <c r="D101" s="29">
        <f aca="true" t="shared" si="14" ref="D101:I101">SUM(D83:D86,D89:D93,D98:D99)</f>
        <v>10</v>
      </c>
      <c r="E101" s="29">
        <f t="shared" si="14"/>
        <v>2</v>
      </c>
      <c r="F101" s="29">
        <f t="shared" si="14"/>
        <v>4</v>
      </c>
      <c r="G101" s="7">
        <f t="shared" si="14"/>
        <v>360</v>
      </c>
      <c r="H101" s="7">
        <f t="shared" si="14"/>
        <v>0</v>
      </c>
      <c r="I101" s="29">
        <f t="shared" si="14"/>
        <v>360</v>
      </c>
      <c r="K101" s="13"/>
    </row>
    <row r="102" spans="1:11" ht="18" customHeight="1">
      <c r="A102" s="4" t="s">
        <v>109</v>
      </c>
      <c r="B102" s="5" t="s">
        <v>66</v>
      </c>
      <c r="C102" s="2">
        <v>10</v>
      </c>
      <c r="D102" s="2">
        <v>10</v>
      </c>
      <c r="E102" s="2">
        <v>0</v>
      </c>
      <c r="F102" s="2">
        <v>0</v>
      </c>
      <c r="G102" s="7">
        <f>I102-H102</f>
        <v>150</v>
      </c>
      <c r="H102" s="7">
        <v>0</v>
      </c>
      <c r="I102" s="2">
        <v>150</v>
      </c>
      <c r="K102" s="64"/>
    </row>
    <row r="103" spans="1:9" s="14" customFormat="1" ht="18" customHeight="1">
      <c r="A103" s="97" t="s">
        <v>65</v>
      </c>
      <c r="B103" s="97"/>
      <c r="C103" s="54">
        <v>10</v>
      </c>
      <c r="D103" s="54">
        <v>10</v>
      </c>
      <c r="E103" s="54">
        <v>0</v>
      </c>
      <c r="F103" s="54">
        <v>0</v>
      </c>
      <c r="G103" s="7">
        <f>I103-H103</f>
        <v>150</v>
      </c>
      <c r="H103" s="7"/>
      <c r="I103" s="54">
        <v>150</v>
      </c>
    </row>
    <row r="104" spans="1:11" s="13" customFormat="1" ht="18" customHeight="1">
      <c r="A104" s="97" t="s">
        <v>67</v>
      </c>
      <c r="B104" s="97"/>
      <c r="C104" s="29">
        <f>SUM(C17,C27,C37,C50,C65,C81,C101,C103)</f>
        <v>136</v>
      </c>
      <c r="D104" s="29">
        <f>SUM(D17,D27,D37,D50,D65,D81,D101,D103)</f>
        <v>99</v>
      </c>
      <c r="E104" s="29">
        <f>SUM(E17,E27,E37,E50,E65,E81,E101,E103)</f>
        <v>16</v>
      </c>
      <c r="F104" s="29">
        <f>SUM(F17,F27,F37,F50,F65,F81,F101,F103)</f>
        <v>21</v>
      </c>
      <c r="G104" s="55">
        <f>SUM(G17,G27,G37,G50,G65,G81,G101,G103)</f>
        <v>2595</v>
      </c>
      <c r="H104" s="55">
        <f>SUM(H17,H27,H37,H50,H65,H81)</f>
        <v>240</v>
      </c>
      <c r="I104" s="29">
        <f>SUM(I17,I27,I37,I50,I65,I81,I101,I103)</f>
        <v>2835</v>
      </c>
      <c r="J104" s="13" t="s">
        <v>117</v>
      </c>
      <c r="K104" s="21"/>
    </row>
    <row r="105" spans="1:10" s="14" customFormat="1" ht="18" customHeight="1">
      <c r="A105" s="36"/>
      <c r="B105" s="42"/>
      <c r="C105" s="36"/>
      <c r="D105" s="92"/>
      <c r="E105" s="92"/>
      <c r="F105" s="92"/>
      <c r="G105" s="92"/>
      <c r="H105" s="92"/>
      <c r="I105" s="92"/>
      <c r="J105" s="92"/>
    </row>
    <row r="106" spans="1:10" s="23" customFormat="1" ht="18.75" customHeight="1">
      <c r="A106" s="25" t="s">
        <v>68</v>
      </c>
      <c r="B106" s="18"/>
      <c r="C106" s="19"/>
      <c r="D106" s="93" t="s">
        <v>104</v>
      </c>
      <c r="E106" s="93"/>
      <c r="F106" s="93"/>
      <c r="G106" s="93"/>
      <c r="H106" s="93"/>
      <c r="I106" s="93"/>
      <c r="J106" s="93"/>
    </row>
    <row r="107" spans="1:10" s="23" customFormat="1" ht="18.75" customHeight="1">
      <c r="A107" s="95" t="s">
        <v>69</v>
      </c>
      <c r="B107" s="95"/>
      <c r="C107" s="26"/>
      <c r="D107" s="26"/>
      <c r="E107" s="96"/>
      <c r="F107" s="96"/>
      <c r="G107" s="96"/>
      <c r="H107" s="96"/>
      <c r="I107" s="96"/>
      <c r="J107" s="96"/>
    </row>
    <row r="108" spans="1:10" s="23" customFormat="1" ht="18.75" customHeight="1">
      <c r="A108" s="95" t="s">
        <v>105</v>
      </c>
      <c r="B108" s="95"/>
      <c r="C108" s="26"/>
      <c r="D108" s="26"/>
      <c r="E108" s="27"/>
      <c r="F108" s="27"/>
      <c r="G108" s="27"/>
      <c r="H108" s="27"/>
      <c r="I108" s="27"/>
      <c r="J108" s="27"/>
    </row>
    <row r="109" spans="1:21" s="23" customFormat="1" ht="18.75" customHeight="1">
      <c r="A109" s="95" t="s">
        <v>106</v>
      </c>
      <c r="B109" s="95"/>
      <c r="C109" s="26"/>
      <c r="D109" s="34"/>
      <c r="E109" s="35"/>
      <c r="F109" s="35"/>
      <c r="G109" s="35"/>
      <c r="H109" s="35"/>
      <c r="I109" s="35"/>
      <c r="J109" s="35"/>
      <c r="K109" s="43"/>
      <c r="L109" s="43"/>
      <c r="M109" s="43"/>
      <c r="N109" s="43"/>
      <c r="O109" s="43"/>
      <c r="P109" s="43"/>
      <c r="S109" s="44"/>
      <c r="T109" s="44">
        <v>135</v>
      </c>
      <c r="U109" s="44">
        <f>S109-T109</f>
        <v>-135</v>
      </c>
    </row>
    <row r="111" spans="3:5" ht="18" customHeight="1">
      <c r="C111" s="45"/>
      <c r="D111" s="45"/>
      <c r="E111" s="46"/>
    </row>
  </sheetData>
  <sheetProtection/>
  <mergeCells count="35">
    <mergeCell ref="A1:B1"/>
    <mergeCell ref="C1:J1"/>
    <mergeCell ref="A2:B2"/>
    <mergeCell ref="C2:J2"/>
    <mergeCell ref="C3:J3"/>
    <mergeCell ref="A4:J4"/>
    <mergeCell ref="A5:J5"/>
    <mergeCell ref="L5:U6"/>
    <mergeCell ref="A6:A7"/>
    <mergeCell ref="B6:B7"/>
    <mergeCell ref="C6:F6"/>
    <mergeCell ref="G6:G7"/>
    <mergeCell ref="H6:H7"/>
    <mergeCell ref="I6:I7"/>
    <mergeCell ref="A17:B17"/>
    <mergeCell ref="A27:B27"/>
    <mergeCell ref="A37:B37"/>
    <mergeCell ref="A45:C45"/>
    <mergeCell ref="A50:B50"/>
    <mergeCell ref="A58:B58"/>
    <mergeCell ref="A65:B65"/>
    <mergeCell ref="A74:B74"/>
    <mergeCell ref="A81:B81"/>
    <mergeCell ref="A82:B82"/>
    <mergeCell ref="A88:B88"/>
    <mergeCell ref="A97:B97"/>
    <mergeCell ref="A108:B108"/>
    <mergeCell ref="A109:B109"/>
    <mergeCell ref="A101:B101"/>
    <mergeCell ref="A103:B103"/>
    <mergeCell ref="A104:B104"/>
    <mergeCell ref="D105:J105"/>
    <mergeCell ref="D106:J106"/>
    <mergeCell ref="A107:B107"/>
    <mergeCell ref="E107:J10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9"/>
  <sheetViews>
    <sheetView zoomScalePageLayoutView="0" workbookViewId="0" topLeftCell="A1">
      <selection activeCell="R13" sqref="R13"/>
    </sheetView>
  </sheetViews>
  <sheetFormatPr defaultColWidth="8.88671875" defaultRowHeight="18" customHeight="1"/>
  <cols>
    <col min="1" max="1" width="8.21484375" style="36" customWidth="1"/>
    <col min="2" max="2" width="30.10546875" style="42" customWidth="1"/>
    <col min="3" max="6" width="5.6640625" style="36" customWidth="1"/>
    <col min="7" max="7" width="6.77734375" style="36" customWidth="1"/>
    <col min="8" max="8" width="6.88671875" style="53" customWidth="1"/>
    <col min="9" max="9" width="7.3359375" style="36" customWidth="1"/>
    <col min="10" max="10" width="0.23046875" style="36" hidden="1" customWidth="1"/>
    <col min="11" max="11" width="2.77734375" style="36" bestFit="1" customWidth="1"/>
    <col min="12" max="13" width="2.99609375" style="36" bestFit="1" customWidth="1"/>
    <col min="14" max="15" width="1.99609375" style="36" bestFit="1" customWidth="1"/>
    <col min="16" max="17" width="3.99609375" style="36" bestFit="1" customWidth="1"/>
    <col min="18" max="16384" width="8.88671875" style="36" customWidth="1"/>
  </cols>
  <sheetData>
    <row r="1" spans="1:10" s="24" customFormat="1" ht="18.75" customHeight="1">
      <c r="A1" s="72" t="s">
        <v>1</v>
      </c>
      <c r="B1" s="72"/>
      <c r="C1" s="73" t="s">
        <v>0</v>
      </c>
      <c r="D1" s="73"/>
      <c r="E1" s="73"/>
      <c r="F1" s="73"/>
      <c r="G1" s="73"/>
      <c r="H1" s="73"/>
      <c r="I1" s="73"/>
      <c r="J1" s="73"/>
    </row>
    <row r="2" spans="1:10" s="24" customFormat="1" ht="18.75" customHeight="1">
      <c r="A2" s="74" t="s">
        <v>103</v>
      </c>
      <c r="B2" s="74"/>
      <c r="C2" s="75" t="s">
        <v>2</v>
      </c>
      <c r="D2" s="75"/>
      <c r="E2" s="75"/>
      <c r="F2" s="75"/>
      <c r="G2" s="75"/>
      <c r="H2" s="75"/>
      <c r="I2" s="75"/>
      <c r="J2" s="75"/>
    </row>
    <row r="3" spans="1:10" s="24" customFormat="1" ht="24.75" customHeight="1">
      <c r="A3" s="17"/>
      <c r="B3" s="17"/>
      <c r="C3" s="76" t="s">
        <v>108</v>
      </c>
      <c r="D3" s="76"/>
      <c r="E3" s="76"/>
      <c r="F3" s="76"/>
      <c r="G3" s="76"/>
      <c r="H3" s="76"/>
      <c r="I3" s="76"/>
      <c r="J3" s="76"/>
    </row>
    <row r="4" spans="1:10" ht="29.25" customHeight="1">
      <c r="A4" s="77" t="s">
        <v>107</v>
      </c>
      <c r="B4" s="77"/>
      <c r="C4" s="77"/>
      <c r="D4" s="77"/>
      <c r="E4" s="77"/>
      <c r="F4" s="77"/>
      <c r="G4" s="77"/>
      <c r="H4" s="77"/>
      <c r="I4" s="77"/>
      <c r="J4" s="77"/>
    </row>
    <row r="5" spans="1:21" ht="29.25" customHeight="1">
      <c r="A5" s="78" t="s">
        <v>141</v>
      </c>
      <c r="B5" s="78"/>
      <c r="C5" s="78"/>
      <c r="D5" s="78"/>
      <c r="E5" s="78"/>
      <c r="F5" s="78"/>
      <c r="G5" s="78"/>
      <c r="H5" s="78"/>
      <c r="I5" s="78"/>
      <c r="J5" s="78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1:21" ht="20.25" customHeight="1">
      <c r="A6" s="79" t="s">
        <v>3</v>
      </c>
      <c r="B6" s="81" t="s">
        <v>4</v>
      </c>
      <c r="C6" s="83" t="s">
        <v>5</v>
      </c>
      <c r="D6" s="83"/>
      <c r="E6" s="83"/>
      <c r="F6" s="83"/>
      <c r="G6" s="89" t="s">
        <v>118</v>
      </c>
      <c r="H6" s="86" t="s">
        <v>119</v>
      </c>
      <c r="I6" s="84" t="s">
        <v>116</v>
      </c>
      <c r="K6" s="37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11" ht="20.25" customHeight="1">
      <c r="A7" s="80"/>
      <c r="B7" s="82"/>
      <c r="C7" s="33" t="s">
        <v>6</v>
      </c>
      <c r="D7" s="33" t="s">
        <v>7</v>
      </c>
      <c r="E7" s="33" t="s">
        <v>8</v>
      </c>
      <c r="F7" s="33" t="s">
        <v>9</v>
      </c>
      <c r="G7" s="90"/>
      <c r="H7" s="87"/>
      <c r="I7" s="85"/>
      <c r="K7" s="38"/>
    </row>
    <row r="8" spans="1:9" s="103" customFormat="1" ht="18" customHeight="1">
      <c r="A8" s="100"/>
      <c r="B8" s="101" t="s">
        <v>10</v>
      </c>
      <c r="C8" s="100">
        <f>D8+E8+F8</f>
        <v>0</v>
      </c>
      <c r="D8" s="100">
        <v>0</v>
      </c>
      <c r="E8" s="100">
        <v>0</v>
      </c>
      <c r="F8" s="100">
        <v>0</v>
      </c>
      <c r="G8" s="100"/>
      <c r="H8" s="102">
        <v>0</v>
      </c>
      <c r="I8" s="100">
        <v>165</v>
      </c>
    </row>
    <row r="9" spans="1:9" s="103" customFormat="1" ht="18" customHeight="1">
      <c r="A9" s="100">
        <v>102002</v>
      </c>
      <c r="B9" s="101" t="s">
        <v>11</v>
      </c>
      <c r="C9" s="100">
        <f>D9+E9+F9</f>
        <v>1</v>
      </c>
      <c r="D9" s="100">
        <v>0</v>
      </c>
      <c r="E9" s="100">
        <v>0</v>
      </c>
      <c r="F9" s="100">
        <v>1</v>
      </c>
      <c r="G9" s="100">
        <f>I9-H9</f>
        <v>15</v>
      </c>
      <c r="H9" s="104">
        <v>15</v>
      </c>
      <c r="I9" s="100">
        <f>D9*15+E9*45+F9*30</f>
        <v>30</v>
      </c>
    </row>
    <row r="10" spans="1:9" s="103" customFormat="1" ht="18" customHeight="1">
      <c r="A10" s="100">
        <v>102008</v>
      </c>
      <c r="B10" s="101" t="s">
        <v>12</v>
      </c>
      <c r="C10" s="100">
        <v>3</v>
      </c>
      <c r="D10" s="100">
        <v>3</v>
      </c>
      <c r="E10" s="100">
        <v>0</v>
      </c>
      <c r="F10" s="100">
        <v>0</v>
      </c>
      <c r="G10" s="100">
        <v>30</v>
      </c>
      <c r="H10" s="105">
        <v>15</v>
      </c>
      <c r="I10" s="100">
        <v>45</v>
      </c>
    </row>
    <row r="11" spans="1:9" s="103" customFormat="1" ht="18" customHeight="1">
      <c r="A11" s="100">
        <v>102025</v>
      </c>
      <c r="B11" s="101" t="s">
        <v>114</v>
      </c>
      <c r="C11" s="100">
        <f>D11+E11+F11</f>
        <v>2</v>
      </c>
      <c r="D11" s="100">
        <v>1</v>
      </c>
      <c r="E11" s="100">
        <v>0</v>
      </c>
      <c r="F11" s="100">
        <v>1</v>
      </c>
      <c r="G11" s="100">
        <f aca="true" t="shared" si="0" ref="G11:G74">I11-H11</f>
        <v>45</v>
      </c>
      <c r="H11" s="104">
        <v>0</v>
      </c>
      <c r="I11" s="100">
        <f>D11*15+E11*45+F11*30</f>
        <v>45</v>
      </c>
    </row>
    <row r="12" spans="1:9" s="103" customFormat="1" ht="18" customHeight="1">
      <c r="A12" s="100">
        <v>102055</v>
      </c>
      <c r="B12" s="101" t="s">
        <v>70</v>
      </c>
      <c r="C12" s="100">
        <v>2</v>
      </c>
      <c r="D12" s="100">
        <v>2</v>
      </c>
      <c r="E12" s="100">
        <v>0</v>
      </c>
      <c r="F12" s="100">
        <v>0</v>
      </c>
      <c r="G12" s="100">
        <f t="shared" si="0"/>
        <v>30</v>
      </c>
      <c r="H12" s="104">
        <v>0</v>
      </c>
      <c r="I12" s="100">
        <f>D12*15+E12*45+F12*30</f>
        <v>30</v>
      </c>
    </row>
    <row r="13" spans="1:9" s="103" customFormat="1" ht="18" customHeight="1">
      <c r="A13" s="100">
        <v>117006</v>
      </c>
      <c r="B13" s="101" t="s">
        <v>13</v>
      </c>
      <c r="C13" s="100">
        <f>D13+E13+F13</f>
        <v>2</v>
      </c>
      <c r="D13" s="100">
        <v>1</v>
      </c>
      <c r="E13" s="100">
        <v>0</v>
      </c>
      <c r="F13" s="100">
        <v>1</v>
      </c>
      <c r="G13" s="100">
        <f t="shared" si="0"/>
        <v>30</v>
      </c>
      <c r="H13" s="104">
        <v>15</v>
      </c>
      <c r="I13" s="100">
        <f>D13*15+E13*45+F13*30</f>
        <v>45</v>
      </c>
    </row>
    <row r="14" spans="1:9" s="103" customFormat="1" ht="18" customHeight="1">
      <c r="A14" s="100">
        <v>117009</v>
      </c>
      <c r="B14" s="101" t="s">
        <v>14</v>
      </c>
      <c r="C14" s="100">
        <f>D14+E14+F14</f>
        <v>1</v>
      </c>
      <c r="D14" s="100">
        <v>0</v>
      </c>
      <c r="E14" s="100">
        <v>1</v>
      </c>
      <c r="F14" s="100">
        <v>0</v>
      </c>
      <c r="G14" s="100">
        <f t="shared" si="0"/>
        <v>45</v>
      </c>
      <c r="H14" s="104">
        <v>0</v>
      </c>
      <c r="I14" s="100">
        <f>F14*30+E14*45+D14*15</f>
        <v>45</v>
      </c>
    </row>
    <row r="15" spans="1:9" s="103" customFormat="1" ht="18" customHeight="1">
      <c r="A15" s="100">
        <v>117043</v>
      </c>
      <c r="B15" s="101" t="s">
        <v>83</v>
      </c>
      <c r="C15" s="100">
        <f>E15+D15+F15</f>
        <v>2</v>
      </c>
      <c r="D15" s="100">
        <v>2</v>
      </c>
      <c r="E15" s="100">
        <v>0</v>
      </c>
      <c r="F15" s="100">
        <v>0</v>
      </c>
      <c r="G15" s="100">
        <f>I15-H15</f>
        <v>30</v>
      </c>
      <c r="H15" s="104">
        <v>0</v>
      </c>
      <c r="I15" s="100">
        <f>D15*15+E15*45+F15*30</f>
        <v>30</v>
      </c>
    </row>
    <row r="16" spans="1:9" s="103" customFormat="1" ht="18" customHeight="1">
      <c r="A16" s="100">
        <v>117010</v>
      </c>
      <c r="B16" s="101" t="s">
        <v>15</v>
      </c>
      <c r="C16" s="100">
        <f>D16+E16+F16</f>
        <v>1</v>
      </c>
      <c r="D16" s="100">
        <v>0</v>
      </c>
      <c r="E16" s="100">
        <v>1</v>
      </c>
      <c r="F16" s="100">
        <v>0</v>
      </c>
      <c r="G16" s="100">
        <f t="shared" si="0"/>
        <v>45</v>
      </c>
      <c r="H16" s="104">
        <v>0</v>
      </c>
      <c r="I16" s="100">
        <f>F16*30+E16*45+D16*15</f>
        <v>45</v>
      </c>
    </row>
    <row r="17" spans="1:9" s="103" customFormat="1" ht="18" customHeight="1">
      <c r="A17" s="106" t="s">
        <v>16</v>
      </c>
      <c r="B17" s="106"/>
      <c r="C17" s="107">
        <f>SUM(C8:C16)</f>
        <v>14</v>
      </c>
      <c r="D17" s="107">
        <f>SUM(D9:D16)</f>
        <v>9</v>
      </c>
      <c r="E17" s="107">
        <f>SUM(E9:E16)</f>
        <v>2</v>
      </c>
      <c r="F17" s="107">
        <f>SUM(F9:F16)</f>
        <v>3</v>
      </c>
      <c r="G17" s="107">
        <f>I17-H17</f>
        <v>270</v>
      </c>
      <c r="H17" s="107">
        <f>SUM(H9:H16)</f>
        <v>45</v>
      </c>
      <c r="I17" s="107">
        <f>SUM(I9:I16)</f>
        <v>315</v>
      </c>
    </row>
    <row r="18" spans="1:9" s="103" customFormat="1" ht="18" customHeight="1">
      <c r="A18" s="100">
        <v>102003</v>
      </c>
      <c r="B18" s="101" t="s">
        <v>17</v>
      </c>
      <c r="C18" s="100">
        <f>D18+E18+F18</f>
        <v>1</v>
      </c>
      <c r="D18" s="100">
        <v>0</v>
      </c>
      <c r="E18" s="100">
        <v>0</v>
      </c>
      <c r="F18" s="100">
        <v>1</v>
      </c>
      <c r="G18" s="100">
        <f t="shared" si="0"/>
        <v>15</v>
      </c>
      <c r="H18" s="104">
        <v>15</v>
      </c>
      <c r="I18" s="100">
        <f>F18*30+E18*45+D18*15</f>
        <v>30</v>
      </c>
    </row>
    <row r="19" spans="1:9" s="103" customFormat="1" ht="18" customHeight="1">
      <c r="A19" s="100">
        <v>102011</v>
      </c>
      <c r="B19" s="101" t="s">
        <v>18</v>
      </c>
      <c r="C19" s="100">
        <f>D19+E19+F19</f>
        <v>1</v>
      </c>
      <c r="D19" s="100">
        <v>0</v>
      </c>
      <c r="E19" s="100">
        <v>1</v>
      </c>
      <c r="F19" s="100">
        <v>0</v>
      </c>
      <c r="G19" s="100">
        <f t="shared" si="0"/>
        <v>45</v>
      </c>
      <c r="H19" s="105">
        <v>0</v>
      </c>
      <c r="I19" s="100">
        <f>F19*30+E19*45+D19*15</f>
        <v>45</v>
      </c>
    </row>
    <row r="20" spans="1:9" s="103" customFormat="1" ht="18" customHeight="1">
      <c r="A20" s="100">
        <v>102014</v>
      </c>
      <c r="B20" s="101" t="s">
        <v>19</v>
      </c>
      <c r="C20" s="100">
        <f>D20+E20+F20</f>
        <v>3</v>
      </c>
      <c r="D20" s="100">
        <v>2</v>
      </c>
      <c r="E20" s="100">
        <v>1</v>
      </c>
      <c r="F20" s="100">
        <v>0</v>
      </c>
      <c r="G20" s="100">
        <f t="shared" si="0"/>
        <v>60</v>
      </c>
      <c r="H20" s="105">
        <v>15</v>
      </c>
      <c r="I20" s="100">
        <f aca="true" t="shared" si="1" ref="I20:I26">F20*30+E20*45+D20*15</f>
        <v>75</v>
      </c>
    </row>
    <row r="21" spans="1:9" s="103" customFormat="1" ht="18" customHeight="1">
      <c r="A21" s="100">
        <v>102062</v>
      </c>
      <c r="B21" s="101" t="s">
        <v>115</v>
      </c>
      <c r="C21" s="100">
        <f>D21+E21+F21</f>
        <v>2</v>
      </c>
      <c r="D21" s="100">
        <v>1</v>
      </c>
      <c r="E21" s="100">
        <v>0</v>
      </c>
      <c r="F21" s="100">
        <v>1</v>
      </c>
      <c r="G21" s="100">
        <f t="shared" si="0"/>
        <v>45</v>
      </c>
      <c r="H21" s="104">
        <v>0</v>
      </c>
      <c r="I21" s="100">
        <f t="shared" si="1"/>
        <v>45</v>
      </c>
    </row>
    <row r="22" spans="1:9" s="103" customFormat="1" ht="18" customHeight="1">
      <c r="A22" s="100">
        <v>102056</v>
      </c>
      <c r="B22" s="101" t="s">
        <v>71</v>
      </c>
      <c r="C22" s="100">
        <v>2</v>
      </c>
      <c r="D22" s="100">
        <v>1</v>
      </c>
      <c r="E22" s="100">
        <v>0</v>
      </c>
      <c r="F22" s="100">
        <v>1</v>
      </c>
      <c r="G22" s="100">
        <f t="shared" si="0"/>
        <v>45</v>
      </c>
      <c r="H22" s="105">
        <v>0</v>
      </c>
      <c r="I22" s="100">
        <f t="shared" si="1"/>
        <v>45</v>
      </c>
    </row>
    <row r="23" spans="1:9" s="103" customFormat="1" ht="18" customHeight="1">
      <c r="A23" s="100">
        <v>117001</v>
      </c>
      <c r="B23" s="101" t="s">
        <v>20</v>
      </c>
      <c r="C23" s="100">
        <f>D23+E23+F23</f>
        <v>1</v>
      </c>
      <c r="D23" s="100">
        <v>0</v>
      </c>
      <c r="E23" s="100">
        <v>1</v>
      </c>
      <c r="F23" s="100">
        <v>0</v>
      </c>
      <c r="G23" s="100">
        <f t="shared" si="0"/>
        <v>45</v>
      </c>
      <c r="H23" s="105">
        <v>0</v>
      </c>
      <c r="I23" s="100">
        <f t="shared" si="1"/>
        <v>45</v>
      </c>
    </row>
    <row r="24" spans="1:9" s="103" customFormat="1" ht="18" customHeight="1">
      <c r="A24" s="100">
        <v>117002</v>
      </c>
      <c r="B24" s="101" t="s">
        <v>22</v>
      </c>
      <c r="C24" s="100">
        <v>3</v>
      </c>
      <c r="D24" s="100">
        <v>3</v>
      </c>
      <c r="E24" s="100">
        <v>0</v>
      </c>
      <c r="F24" s="100">
        <v>0</v>
      </c>
      <c r="G24" s="100">
        <f t="shared" si="0"/>
        <v>45</v>
      </c>
      <c r="H24" s="104">
        <v>0</v>
      </c>
      <c r="I24" s="100">
        <f t="shared" si="1"/>
        <v>45</v>
      </c>
    </row>
    <row r="25" spans="1:9" s="103" customFormat="1" ht="18" customHeight="1">
      <c r="A25" s="100">
        <v>102034</v>
      </c>
      <c r="B25" s="101" t="s">
        <v>40</v>
      </c>
      <c r="C25" s="100">
        <f>D25+E25+F25</f>
        <v>2</v>
      </c>
      <c r="D25" s="100">
        <v>1</v>
      </c>
      <c r="E25" s="100">
        <v>0</v>
      </c>
      <c r="F25" s="100">
        <v>1</v>
      </c>
      <c r="G25" s="100">
        <f t="shared" si="0"/>
        <v>30</v>
      </c>
      <c r="H25" s="105">
        <v>15</v>
      </c>
      <c r="I25" s="100">
        <f>F25*30+E25*45+D25*15</f>
        <v>45</v>
      </c>
    </row>
    <row r="26" spans="1:9" s="108" customFormat="1" ht="18" customHeight="1">
      <c r="A26" s="100">
        <v>117007</v>
      </c>
      <c r="B26" s="101" t="s">
        <v>21</v>
      </c>
      <c r="C26" s="100">
        <v>3</v>
      </c>
      <c r="D26" s="100">
        <v>3</v>
      </c>
      <c r="E26" s="100">
        <v>0</v>
      </c>
      <c r="F26" s="100">
        <v>0</v>
      </c>
      <c r="G26" s="100">
        <v>30</v>
      </c>
      <c r="H26" s="104">
        <v>15</v>
      </c>
      <c r="I26" s="100">
        <f t="shared" si="1"/>
        <v>45</v>
      </c>
    </row>
    <row r="27" spans="1:9" s="103" customFormat="1" ht="18" customHeight="1">
      <c r="A27" s="106" t="s">
        <v>23</v>
      </c>
      <c r="B27" s="106"/>
      <c r="C27" s="107">
        <f aca="true" t="shared" si="2" ref="C27:I27">SUM(C18:C26)</f>
        <v>18</v>
      </c>
      <c r="D27" s="107">
        <f t="shared" si="2"/>
        <v>11</v>
      </c>
      <c r="E27" s="107">
        <f t="shared" si="2"/>
        <v>3</v>
      </c>
      <c r="F27" s="107">
        <f t="shared" si="2"/>
        <v>4</v>
      </c>
      <c r="G27" s="107">
        <f>SUM(G18:G26)</f>
        <v>360</v>
      </c>
      <c r="H27" s="107">
        <f t="shared" si="2"/>
        <v>60</v>
      </c>
      <c r="I27" s="107">
        <f t="shared" si="2"/>
        <v>420</v>
      </c>
    </row>
    <row r="28" spans="1:9" s="103" customFormat="1" ht="18" customHeight="1">
      <c r="A28" s="100">
        <v>102004</v>
      </c>
      <c r="B28" s="109" t="s">
        <v>24</v>
      </c>
      <c r="C28" s="100">
        <f aca="true" t="shared" si="3" ref="C28:C34">D28+E28+F28</f>
        <v>1</v>
      </c>
      <c r="D28" s="100">
        <v>0</v>
      </c>
      <c r="E28" s="100">
        <v>0</v>
      </c>
      <c r="F28" s="100">
        <v>1</v>
      </c>
      <c r="G28" s="100">
        <f t="shared" si="0"/>
        <v>15</v>
      </c>
      <c r="H28" s="100">
        <v>15</v>
      </c>
      <c r="I28" s="100">
        <f aca="true" t="shared" si="4" ref="I28:I36">F28*30+E28*45+D28*15</f>
        <v>30</v>
      </c>
    </row>
    <row r="29" spans="1:9" s="108" customFormat="1" ht="18" customHeight="1">
      <c r="A29" s="100">
        <v>117024</v>
      </c>
      <c r="B29" s="101" t="s">
        <v>43</v>
      </c>
      <c r="C29" s="100">
        <f>D29+E29+F29</f>
        <v>2</v>
      </c>
      <c r="D29" s="100">
        <v>1</v>
      </c>
      <c r="E29" s="100">
        <v>0</v>
      </c>
      <c r="F29" s="100">
        <v>1</v>
      </c>
      <c r="G29" s="100">
        <f t="shared" si="0"/>
        <v>30</v>
      </c>
      <c r="H29" s="110">
        <v>15</v>
      </c>
      <c r="I29" s="100">
        <f>F29*30+E29*45+D29*15</f>
        <v>45</v>
      </c>
    </row>
    <row r="30" spans="1:9" s="103" customFormat="1" ht="18" customHeight="1">
      <c r="A30" s="100">
        <v>102057</v>
      </c>
      <c r="B30" s="109" t="s">
        <v>72</v>
      </c>
      <c r="C30" s="100">
        <f t="shared" si="3"/>
        <v>2</v>
      </c>
      <c r="D30" s="100">
        <v>1</v>
      </c>
      <c r="E30" s="100">
        <v>0</v>
      </c>
      <c r="F30" s="100">
        <v>1</v>
      </c>
      <c r="G30" s="100">
        <f t="shared" si="0"/>
        <v>45</v>
      </c>
      <c r="H30" s="100">
        <v>0</v>
      </c>
      <c r="I30" s="100">
        <f t="shared" si="4"/>
        <v>45</v>
      </c>
    </row>
    <row r="31" spans="1:12" s="108" customFormat="1" ht="18" customHeight="1">
      <c r="A31" s="100">
        <v>117037</v>
      </c>
      <c r="B31" s="109" t="s">
        <v>28</v>
      </c>
      <c r="C31" s="100">
        <f t="shared" si="3"/>
        <v>3</v>
      </c>
      <c r="D31" s="100">
        <v>3</v>
      </c>
      <c r="E31" s="100">
        <v>0</v>
      </c>
      <c r="F31" s="100">
        <v>0</v>
      </c>
      <c r="G31" s="100">
        <v>45</v>
      </c>
      <c r="H31" s="105">
        <v>0</v>
      </c>
      <c r="I31" s="100">
        <v>45</v>
      </c>
      <c r="L31" s="111"/>
    </row>
    <row r="32" spans="1:9" s="108" customFormat="1" ht="18" customHeight="1">
      <c r="A32" s="100">
        <v>117046</v>
      </c>
      <c r="B32" s="109" t="s">
        <v>27</v>
      </c>
      <c r="C32" s="100">
        <f t="shared" si="3"/>
        <v>4</v>
      </c>
      <c r="D32" s="100">
        <v>4</v>
      </c>
      <c r="E32" s="100">
        <v>0</v>
      </c>
      <c r="F32" s="100">
        <v>0</v>
      </c>
      <c r="G32" s="100">
        <f t="shared" si="0"/>
        <v>60</v>
      </c>
      <c r="H32" s="105">
        <v>0</v>
      </c>
      <c r="I32" s="100">
        <f t="shared" si="4"/>
        <v>60</v>
      </c>
    </row>
    <row r="33" spans="1:9" s="108" customFormat="1" ht="18" customHeight="1">
      <c r="A33" s="100">
        <v>117055</v>
      </c>
      <c r="B33" s="109" t="s">
        <v>29</v>
      </c>
      <c r="C33" s="100">
        <f t="shared" si="3"/>
        <v>1</v>
      </c>
      <c r="D33" s="100">
        <v>0</v>
      </c>
      <c r="E33" s="100">
        <v>1</v>
      </c>
      <c r="F33" s="100">
        <v>0</v>
      </c>
      <c r="G33" s="100">
        <f t="shared" si="0"/>
        <v>45</v>
      </c>
      <c r="H33" s="100">
        <v>0</v>
      </c>
      <c r="I33" s="100">
        <f t="shared" si="4"/>
        <v>45</v>
      </c>
    </row>
    <row r="34" spans="1:9" s="108" customFormat="1" ht="18" customHeight="1">
      <c r="A34" s="100">
        <v>117057</v>
      </c>
      <c r="B34" s="109" t="s">
        <v>26</v>
      </c>
      <c r="C34" s="100">
        <f t="shared" si="3"/>
        <v>1</v>
      </c>
      <c r="D34" s="100">
        <v>0</v>
      </c>
      <c r="E34" s="100">
        <v>1</v>
      </c>
      <c r="F34" s="100">
        <v>0</v>
      </c>
      <c r="G34" s="100">
        <f t="shared" si="0"/>
        <v>45</v>
      </c>
      <c r="H34" s="100">
        <v>0</v>
      </c>
      <c r="I34" s="100">
        <f t="shared" si="4"/>
        <v>45</v>
      </c>
    </row>
    <row r="35" spans="1:9" s="108" customFormat="1" ht="18" customHeight="1">
      <c r="A35" s="100">
        <v>120033</v>
      </c>
      <c r="B35" s="109" t="s">
        <v>54</v>
      </c>
      <c r="C35" s="112">
        <f>D35+E35+F35</f>
        <v>3</v>
      </c>
      <c r="D35" s="100">
        <v>3</v>
      </c>
      <c r="E35" s="100">
        <v>0</v>
      </c>
      <c r="F35" s="100">
        <v>0</v>
      </c>
      <c r="G35" s="100">
        <f t="shared" si="0"/>
        <v>45</v>
      </c>
      <c r="H35" s="100">
        <v>0</v>
      </c>
      <c r="I35" s="104">
        <f>D35*15+E35*45+F35*30</f>
        <v>45</v>
      </c>
    </row>
    <row r="36" spans="1:9" s="108" customFormat="1" ht="18" customHeight="1">
      <c r="A36" s="100">
        <v>120023</v>
      </c>
      <c r="B36" s="109" t="s">
        <v>25</v>
      </c>
      <c r="C36" s="100">
        <v>2</v>
      </c>
      <c r="D36" s="100">
        <v>1</v>
      </c>
      <c r="E36" s="100">
        <v>0</v>
      </c>
      <c r="F36" s="100">
        <v>1</v>
      </c>
      <c r="G36" s="100">
        <f t="shared" si="0"/>
        <v>45</v>
      </c>
      <c r="H36" s="100">
        <v>0</v>
      </c>
      <c r="I36" s="100">
        <f t="shared" si="4"/>
        <v>45</v>
      </c>
    </row>
    <row r="37" spans="1:9" s="108" customFormat="1" ht="18" customHeight="1">
      <c r="A37" s="106" t="s">
        <v>30</v>
      </c>
      <c r="B37" s="106"/>
      <c r="C37" s="113">
        <f aca="true" t="shared" si="5" ref="C37:I37">SUM(C28:C36)</f>
        <v>19</v>
      </c>
      <c r="D37" s="113">
        <f t="shared" si="5"/>
        <v>13</v>
      </c>
      <c r="E37" s="113">
        <f t="shared" si="5"/>
        <v>2</v>
      </c>
      <c r="F37" s="113">
        <f t="shared" si="5"/>
        <v>4</v>
      </c>
      <c r="G37" s="113">
        <f>SUM(G28:G36)</f>
        <v>375</v>
      </c>
      <c r="H37" s="113">
        <f t="shared" si="5"/>
        <v>30</v>
      </c>
      <c r="I37" s="113">
        <f t="shared" si="5"/>
        <v>405</v>
      </c>
    </row>
    <row r="38" spans="1:9" s="108" customFormat="1" ht="18" customHeight="1">
      <c r="A38" s="100">
        <v>102005</v>
      </c>
      <c r="B38" s="109" t="s">
        <v>31</v>
      </c>
      <c r="C38" s="100">
        <f>D38+E38+F38</f>
        <v>5</v>
      </c>
      <c r="D38" s="100">
        <v>4</v>
      </c>
      <c r="E38" s="100">
        <v>0</v>
      </c>
      <c r="F38" s="100">
        <v>1</v>
      </c>
      <c r="G38" s="100">
        <f t="shared" si="0"/>
        <v>30</v>
      </c>
      <c r="H38" s="100">
        <v>60</v>
      </c>
      <c r="I38" s="100">
        <f aca="true" t="shared" si="6" ref="I38:I44">F38*30+E38*45+D38*15</f>
        <v>90</v>
      </c>
    </row>
    <row r="39" spans="1:9" s="108" customFormat="1" ht="18" customHeight="1">
      <c r="A39" s="100">
        <v>102006</v>
      </c>
      <c r="B39" s="109" t="s">
        <v>32</v>
      </c>
      <c r="C39" s="100">
        <f>D39+E39+F39</f>
        <v>2</v>
      </c>
      <c r="D39" s="100">
        <v>2</v>
      </c>
      <c r="E39" s="100">
        <v>0</v>
      </c>
      <c r="F39" s="100">
        <v>0</v>
      </c>
      <c r="G39" s="100">
        <f t="shared" si="0"/>
        <v>30</v>
      </c>
      <c r="H39" s="100">
        <v>0</v>
      </c>
      <c r="I39" s="100">
        <f t="shared" si="6"/>
        <v>30</v>
      </c>
    </row>
    <row r="40" spans="1:9" s="108" customFormat="1" ht="18" customHeight="1">
      <c r="A40" s="100">
        <v>102058</v>
      </c>
      <c r="B40" s="109" t="s">
        <v>73</v>
      </c>
      <c r="C40" s="100">
        <f>D40+E40+F40</f>
        <v>2</v>
      </c>
      <c r="D40" s="100">
        <v>1</v>
      </c>
      <c r="E40" s="100">
        <v>0</v>
      </c>
      <c r="F40" s="100">
        <v>1</v>
      </c>
      <c r="G40" s="100">
        <f t="shared" si="0"/>
        <v>45</v>
      </c>
      <c r="H40" s="100">
        <v>0</v>
      </c>
      <c r="I40" s="100">
        <f t="shared" si="6"/>
        <v>45</v>
      </c>
    </row>
    <row r="41" spans="1:9" s="108" customFormat="1" ht="18" customHeight="1">
      <c r="A41" s="100">
        <v>117003</v>
      </c>
      <c r="B41" s="109" t="s">
        <v>33</v>
      </c>
      <c r="C41" s="100">
        <f>D41+E41+F41</f>
        <v>1</v>
      </c>
      <c r="D41" s="100">
        <v>0</v>
      </c>
      <c r="E41" s="100">
        <v>1</v>
      </c>
      <c r="F41" s="100">
        <v>0</v>
      </c>
      <c r="G41" s="100">
        <f t="shared" si="0"/>
        <v>45</v>
      </c>
      <c r="H41" s="100">
        <v>0</v>
      </c>
      <c r="I41" s="100">
        <f t="shared" si="6"/>
        <v>45</v>
      </c>
    </row>
    <row r="42" spans="1:9" s="108" customFormat="1" ht="18" customHeight="1">
      <c r="A42" s="100">
        <v>117047</v>
      </c>
      <c r="B42" s="109" t="s">
        <v>35</v>
      </c>
      <c r="C42" s="100">
        <v>4</v>
      </c>
      <c r="D42" s="100">
        <v>4</v>
      </c>
      <c r="E42" s="100">
        <v>0</v>
      </c>
      <c r="F42" s="100">
        <v>0</v>
      </c>
      <c r="G42" s="100">
        <f t="shared" si="0"/>
        <v>60</v>
      </c>
      <c r="H42" s="100">
        <v>0</v>
      </c>
      <c r="I42" s="100">
        <f t="shared" si="6"/>
        <v>60</v>
      </c>
    </row>
    <row r="43" spans="1:9" s="108" customFormat="1" ht="18" customHeight="1">
      <c r="A43" s="100">
        <v>122016</v>
      </c>
      <c r="B43" s="109" t="s">
        <v>80</v>
      </c>
      <c r="C43" s="100">
        <f>D43+E43+F43</f>
        <v>2</v>
      </c>
      <c r="D43" s="100">
        <v>2</v>
      </c>
      <c r="E43" s="100">
        <v>0</v>
      </c>
      <c r="F43" s="100">
        <v>0</v>
      </c>
      <c r="G43" s="100">
        <f>I43-H43</f>
        <v>30</v>
      </c>
      <c r="H43" s="100">
        <v>0</v>
      </c>
      <c r="I43" s="100">
        <f>F43*30+E43*45+D43*15</f>
        <v>30</v>
      </c>
    </row>
    <row r="44" spans="1:9" s="108" customFormat="1" ht="18" customHeight="1">
      <c r="A44" s="100">
        <v>120004</v>
      </c>
      <c r="B44" s="109" t="s">
        <v>78</v>
      </c>
      <c r="C44" s="100">
        <f>D44+E44+F44</f>
        <v>1</v>
      </c>
      <c r="D44" s="100">
        <v>0</v>
      </c>
      <c r="E44" s="100">
        <v>1</v>
      </c>
      <c r="F44" s="100">
        <v>0</v>
      </c>
      <c r="G44" s="100">
        <f t="shared" si="0"/>
        <v>45</v>
      </c>
      <c r="H44" s="105">
        <v>0</v>
      </c>
      <c r="I44" s="100">
        <f t="shared" si="6"/>
        <v>45</v>
      </c>
    </row>
    <row r="45" spans="1:9" s="103" customFormat="1" ht="18" customHeight="1">
      <c r="A45" s="114" t="s">
        <v>120</v>
      </c>
      <c r="B45" s="114"/>
      <c r="C45" s="114"/>
      <c r="D45" s="100"/>
      <c r="E45" s="100"/>
      <c r="F45" s="100"/>
      <c r="G45" s="100">
        <f t="shared" si="0"/>
        <v>0</v>
      </c>
      <c r="H45" s="100"/>
      <c r="I45" s="100"/>
    </row>
    <row r="46" spans="1:9" s="103" customFormat="1" ht="18" customHeight="1">
      <c r="A46" s="103">
        <v>121052</v>
      </c>
      <c r="B46" s="103" t="s">
        <v>121</v>
      </c>
      <c r="C46" s="100">
        <f>D46+E46+F46</f>
        <v>2</v>
      </c>
      <c r="D46" s="100">
        <v>2</v>
      </c>
      <c r="E46" s="100">
        <v>0</v>
      </c>
      <c r="F46" s="100">
        <v>0</v>
      </c>
      <c r="G46" s="100">
        <f>I46-H46</f>
        <v>30</v>
      </c>
      <c r="H46" s="100">
        <v>0</v>
      </c>
      <c r="I46" s="100">
        <f>F46*30+E46*45+D46*15</f>
        <v>30</v>
      </c>
    </row>
    <row r="47" spans="1:9" s="103" customFormat="1" ht="18" customHeight="1">
      <c r="A47" s="100">
        <v>117031</v>
      </c>
      <c r="B47" s="109" t="s">
        <v>36</v>
      </c>
      <c r="C47" s="100">
        <f>D47+E47+F47</f>
        <v>2</v>
      </c>
      <c r="D47" s="100">
        <v>2</v>
      </c>
      <c r="E47" s="100">
        <v>0</v>
      </c>
      <c r="F47" s="100">
        <v>0</v>
      </c>
      <c r="G47" s="100">
        <f>I47-H47</f>
        <v>30</v>
      </c>
      <c r="H47" s="100">
        <v>0</v>
      </c>
      <c r="I47" s="100">
        <f>F47*30+E47*45+D47*15</f>
        <v>30</v>
      </c>
    </row>
    <row r="48" spans="1:9" s="103" customFormat="1" ht="18" customHeight="1">
      <c r="A48" s="115">
        <v>122017</v>
      </c>
      <c r="B48" s="116" t="s">
        <v>47</v>
      </c>
      <c r="C48" s="117">
        <f>D48+E48+F48</f>
        <v>2</v>
      </c>
      <c r="D48" s="118">
        <v>2</v>
      </c>
      <c r="E48" s="117">
        <v>0</v>
      </c>
      <c r="F48" s="118">
        <v>0</v>
      </c>
      <c r="G48" s="100">
        <f t="shared" si="0"/>
        <v>30</v>
      </c>
      <c r="H48" s="100">
        <v>0</v>
      </c>
      <c r="I48" s="117">
        <f>D48*15+E48*45+F48*30</f>
        <v>30</v>
      </c>
    </row>
    <row r="49" spans="1:9" s="103" customFormat="1" ht="18" customHeight="1">
      <c r="A49" s="100">
        <v>117028</v>
      </c>
      <c r="B49" s="109" t="s">
        <v>38</v>
      </c>
      <c r="C49" s="100">
        <f>E49+D49+F49</f>
        <v>2</v>
      </c>
      <c r="D49" s="100">
        <v>2</v>
      </c>
      <c r="E49" s="100">
        <v>0</v>
      </c>
      <c r="F49" s="100">
        <v>0</v>
      </c>
      <c r="G49" s="100">
        <f t="shared" si="0"/>
        <v>30</v>
      </c>
      <c r="H49" s="100">
        <v>0</v>
      </c>
      <c r="I49" s="100">
        <f>D49*15+E49*45+F49*30</f>
        <v>30</v>
      </c>
    </row>
    <row r="50" spans="1:9" s="103" customFormat="1" ht="18" customHeight="1">
      <c r="A50" s="106" t="s">
        <v>39</v>
      </c>
      <c r="B50" s="106"/>
      <c r="C50" s="113">
        <f>SUM(C38:C44,2,2)</f>
        <v>21</v>
      </c>
      <c r="D50" s="113">
        <f aca="true" t="shared" si="7" ref="D50:I50">SUM(D38:D44,D15,D43)</f>
        <v>17</v>
      </c>
      <c r="E50" s="113">
        <f t="shared" si="7"/>
        <v>2</v>
      </c>
      <c r="F50" s="113">
        <f t="shared" si="7"/>
        <v>2</v>
      </c>
      <c r="G50" s="113">
        <f t="shared" si="7"/>
        <v>345</v>
      </c>
      <c r="H50" s="113">
        <f>SUM(H38:H44,H46,H47)</f>
        <v>60</v>
      </c>
      <c r="I50" s="113">
        <f t="shared" si="7"/>
        <v>405</v>
      </c>
    </row>
    <row r="51" spans="1:9" s="103" customFormat="1" ht="18" customHeight="1">
      <c r="A51" s="100">
        <v>120035</v>
      </c>
      <c r="B51" s="109" t="s">
        <v>34</v>
      </c>
      <c r="C51" s="100">
        <f>D51+E51+F51</f>
        <v>2</v>
      </c>
      <c r="D51" s="100">
        <v>1</v>
      </c>
      <c r="E51" s="100">
        <v>0</v>
      </c>
      <c r="F51" s="100">
        <v>1</v>
      </c>
      <c r="G51" s="100">
        <f t="shared" si="0"/>
        <v>45</v>
      </c>
      <c r="H51" s="100">
        <v>0</v>
      </c>
      <c r="I51" s="100">
        <f>F51*30+E51*45+D51*15</f>
        <v>45</v>
      </c>
    </row>
    <row r="52" spans="1:9" s="103" customFormat="1" ht="18" customHeight="1">
      <c r="A52" s="100">
        <v>102059</v>
      </c>
      <c r="B52" s="109" t="s">
        <v>74</v>
      </c>
      <c r="C52" s="100">
        <f>D52+E52+F52</f>
        <v>2</v>
      </c>
      <c r="D52" s="100">
        <v>1</v>
      </c>
      <c r="E52" s="100">
        <v>0</v>
      </c>
      <c r="F52" s="100">
        <v>1</v>
      </c>
      <c r="G52" s="100">
        <f t="shared" si="0"/>
        <v>45</v>
      </c>
      <c r="H52" s="105">
        <v>0</v>
      </c>
      <c r="I52" s="100">
        <f aca="true" t="shared" si="8" ref="I52:I57">F52*30+E52*45+D52*15</f>
        <v>45</v>
      </c>
    </row>
    <row r="53" spans="1:9" s="103" customFormat="1" ht="18" customHeight="1">
      <c r="A53" s="100">
        <v>120024</v>
      </c>
      <c r="B53" s="109" t="s">
        <v>56</v>
      </c>
      <c r="C53" s="112">
        <f>D53+E53+F53</f>
        <v>3</v>
      </c>
      <c r="D53" s="100">
        <v>3</v>
      </c>
      <c r="E53" s="100">
        <v>0</v>
      </c>
      <c r="F53" s="100">
        <v>0</v>
      </c>
      <c r="G53" s="100">
        <f t="shared" si="0"/>
        <v>45</v>
      </c>
      <c r="H53" s="100">
        <v>0</v>
      </c>
      <c r="I53" s="104">
        <f>D53*15+E53*45+F53*30</f>
        <v>45</v>
      </c>
    </row>
    <row r="54" spans="1:9" s="103" customFormat="1" ht="18" customHeight="1">
      <c r="A54" s="100">
        <v>117029</v>
      </c>
      <c r="B54" s="101" t="s">
        <v>41</v>
      </c>
      <c r="C54" s="100">
        <v>2</v>
      </c>
      <c r="D54" s="100">
        <v>2</v>
      </c>
      <c r="E54" s="100">
        <v>0</v>
      </c>
      <c r="F54" s="100">
        <v>0</v>
      </c>
      <c r="G54" s="100">
        <f t="shared" si="0"/>
        <v>30</v>
      </c>
      <c r="H54" s="105">
        <v>0</v>
      </c>
      <c r="I54" s="100">
        <f t="shared" si="8"/>
        <v>30</v>
      </c>
    </row>
    <row r="55" spans="1:9" s="108" customFormat="1" ht="18" customHeight="1">
      <c r="A55" s="100">
        <v>117056</v>
      </c>
      <c r="B55" s="101" t="s">
        <v>42</v>
      </c>
      <c r="C55" s="100">
        <f>D55+E55+F55</f>
        <v>1</v>
      </c>
      <c r="D55" s="100">
        <v>0</v>
      </c>
      <c r="E55" s="100">
        <v>1</v>
      </c>
      <c r="F55" s="100">
        <v>0</v>
      </c>
      <c r="G55" s="100">
        <f t="shared" si="0"/>
        <v>45</v>
      </c>
      <c r="H55" s="105">
        <v>0</v>
      </c>
      <c r="I55" s="100">
        <f t="shared" si="8"/>
        <v>45</v>
      </c>
    </row>
    <row r="56" spans="1:9" s="103" customFormat="1" ht="18" customHeight="1">
      <c r="A56" s="100">
        <v>117058</v>
      </c>
      <c r="B56" s="101" t="s">
        <v>45</v>
      </c>
      <c r="C56" s="100">
        <v>1</v>
      </c>
      <c r="D56" s="100">
        <v>0</v>
      </c>
      <c r="E56" s="100">
        <v>1</v>
      </c>
      <c r="F56" s="100">
        <v>0</v>
      </c>
      <c r="G56" s="100">
        <f t="shared" si="0"/>
        <v>45</v>
      </c>
      <c r="H56" s="105">
        <v>0</v>
      </c>
      <c r="I56" s="100">
        <f t="shared" si="8"/>
        <v>45</v>
      </c>
    </row>
    <row r="57" spans="1:9" s="103" customFormat="1" ht="18" customHeight="1">
      <c r="A57" s="100">
        <v>117060</v>
      </c>
      <c r="B57" s="101" t="s">
        <v>44</v>
      </c>
      <c r="C57" s="100">
        <v>1</v>
      </c>
      <c r="D57" s="100">
        <v>0</v>
      </c>
      <c r="E57" s="100">
        <v>1</v>
      </c>
      <c r="F57" s="100">
        <v>0</v>
      </c>
      <c r="G57" s="100">
        <f t="shared" si="0"/>
        <v>45</v>
      </c>
      <c r="H57" s="104">
        <v>0</v>
      </c>
      <c r="I57" s="100">
        <f t="shared" si="8"/>
        <v>45</v>
      </c>
    </row>
    <row r="58" spans="1:9" s="103" customFormat="1" ht="18" customHeight="1">
      <c r="A58" s="114" t="s">
        <v>110</v>
      </c>
      <c r="B58" s="114"/>
      <c r="C58" s="119"/>
      <c r="D58" s="105"/>
      <c r="E58" s="105"/>
      <c r="F58" s="105"/>
      <c r="G58" s="100">
        <f t="shared" si="0"/>
        <v>0</v>
      </c>
      <c r="H58" s="105"/>
      <c r="I58" s="105"/>
    </row>
    <row r="59" spans="1:9" s="103" customFormat="1" ht="18" customHeight="1">
      <c r="A59" s="100">
        <v>121009</v>
      </c>
      <c r="B59" s="109" t="s">
        <v>82</v>
      </c>
      <c r="C59" s="100">
        <v>2</v>
      </c>
      <c r="D59" s="100">
        <v>2</v>
      </c>
      <c r="E59" s="100">
        <v>0</v>
      </c>
      <c r="F59" s="100">
        <v>0</v>
      </c>
      <c r="G59" s="100">
        <f t="shared" si="0"/>
        <v>30</v>
      </c>
      <c r="H59" s="105">
        <v>0</v>
      </c>
      <c r="I59" s="100">
        <v>30</v>
      </c>
    </row>
    <row r="60" spans="1:9" s="103" customFormat="1" ht="18" customHeight="1">
      <c r="A60" s="100">
        <v>117040</v>
      </c>
      <c r="B60" s="109" t="s">
        <v>37</v>
      </c>
      <c r="C60" s="100">
        <f>D60+E60+F60</f>
        <v>2</v>
      </c>
      <c r="D60" s="100">
        <v>2</v>
      </c>
      <c r="E60" s="100">
        <v>0</v>
      </c>
      <c r="F60" s="100">
        <v>0</v>
      </c>
      <c r="G60" s="100">
        <f t="shared" si="0"/>
        <v>30</v>
      </c>
      <c r="H60" s="100">
        <v>0</v>
      </c>
      <c r="I60" s="100">
        <f>F60*30+E60*45+D60*15</f>
        <v>30</v>
      </c>
    </row>
    <row r="61" spans="1:9" s="103" customFormat="1" ht="18" customHeight="1">
      <c r="A61" s="100">
        <v>117042</v>
      </c>
      <c r="B61" s="109" t="s">
        <v>48</v>
      </c>
      <c r="C61" s="100">
        <f>D61+E61+F61</f>
        <v>2</v>
      </c>
      <c r="D61" s="100">
        <v>2</v>
      </c>
      <c r="E61" s="100">
        <v>0</v>
      </c>
      <c r="F61" s="100">
        <v>0</v>
      </c>
      <c r="G61" s="100">
        <f t="shared" si="0"/>
        <v>30</v>
      </c>
      <c r="H61" s="100">
        <v>0</v>
      </c>
      <c r="I61" s="100">
        <f>F61*30+E61*45+D61*15</f>
        <v>30</v>
      </c>
    </row>
    <row r="62" spans="1:9" s="103" customFormat="1" ht="18" customHeight="1">
      <c r="A62" s="100">
        <v>117045</v>
      </c>
      <c r="B62" s="109" t="s">
        <v>46</v>
      </c>
      <c r="C62" s="100">
        <f>D62+E62+F62</f>
        <v>2</v>
      </c>
      <c r="D62" s="100">
        <v>2</v>
      </c>
      <c r="E62" s="100">
        <v>0</v>
      </c>
      <c r="F62" s="100">
        <v>0</v>
      </c>
      <c r="G62" s="100">
        <f t="shared" si="0"/>
        <v>30</v>
      </c>
      <c r="H62" s="100">
        <v>0</v>
      </c>
      <c r="I62" s="100">
        <f>F62*30+E62*45+D62*15</f>
        <v>30</v>
      </c>
    </row>
    <row r="63" spans="1:9" s="103" customFormat="1" ht="18" customHeight="1">
      <c r="A63" s="100">
        <v>120029</v>
      </c>
      <c r="B63" s="109" t="s">
        <v>49</v>
      </c>
      <c r="C63" s="100">
        <f>D63+E63+F63</f>
        <v>2</v>
      </c>
      <c r="D63" s="100">
        <v>2</v>
      </c>
      <c r="E63" s="100">
        <v>0</v>
      </c>
      <c r="F63" s="100">
        <v>0</v>
      </c>
      <c r="G63" s="100">
        <f t="shared" si="0"/>
        <v>30</v>
      </c>
      <c r="H63" s="100">
        <v>0</v>
      </c>
      <c r="I63" s="100">
        <f>F63*30+E63*45+D63*15</f>
        <v>30</v>
      </c>
    </row>
    <row r="64" spans="1:9" s="103" customFormat="1" ht="18" customHeight="1">
      <c r="A64" s="115">
        <v>121045</v>
      </c>
      <c r="B64" s="116" t="s">
        <v>50</v>
      </c>
      <c r="C64" s="117">
        <f>D64+E64+F64</f>
        <v>2</v>
      </c>
      <c r="D64" s="117">
        <v>2</v>
      </c>
      <c r="E64" s="117">
        <v>0</v>
      </c>
      <c r="F64" s="117">
        <v>0</v>
      </c>
      <c r="G64" s="100">
        <f t="shared" si="0"/>
        <v>30</v>
      </c>
      <c r="H64" s="100">
        <v>0</v>
      </c>
      <c r="I64" s="117">
        <f>(D64*15)+(E64*45)+(F64*30)</f>
        <v>30</v>
      </c>
    </row>
    <row r="65" spans="1:9" s="103" customFormat="1" ht="18" customHeight="1">
      <c r="A65" s="106" t="s">
        <v>51</v>
      </c>
      <c r="B65" s="106"/>
      <c r="C65" s="107">
        <f>SUM(C51:C57,C59,C60,C61)</f>
        <v>18</v>
      </c>
      <c r="D65" s="107">
        <f>SUM(D51:D57,D59,D60,D61)</f>
        <v>13</v>
      </c>
      <c r="E65" s="107">
        <f>SUM(E51:E57)</f>
        <v>3</v>
      </c>
      <c r="F65" s="107">
        <f>SUM(F51:F57)</f>
        <v>2</v>
      </c>
      <c r="G65" s="107">
        <f>SUM(G51:G57,G59,G60,G61)</f>
        <v>390</v>
      </c>
      <c r="H65" s="107">
        <f>SUM(H51:H57,H59,H60,H61)</f>
        <v>0</v>
      </c>
      <c r="I65" s="107">
        <f>SUM(I51:I57,I59,I60,I61)</f>
        <v>390</v>
      </c>
    </row>
    <row r="66" spans="1:9" s="103" customFormat="1" ht="18" customHeight="1">
      <c r="A66" s="100">
        <v>102001</v>
      </c>
      <c r="B66" s="120" t="s">
        <v>62</v>
      </c>
      <c r="C66" s="112">
        <f aca="true" t="shared" si="9" ref="C66:C73">D66+E66+F66</f>
        <v>3</v>
      </c>
      <c r="D66" s="112">
        <v>3</v>
      </c>
      <c r="E66" s="112">
        <v>0</v>
      </c>
      <c r="F66" s="112">
        <v>0</v>
      </c>
      <c r="G66" s="100">
        <f t="shared" si="0"/>
        <v>15</v>
      </c>
      <c r="H66" s="105">
        <v>30</v>
      </c>
      <c r="I66" s="112">
        <f>F66*30+E66*45+D66*15</f>
        <v>45</v>
      </c>
    </row>
    <row r="67" spans="1:9" s="103" customFormat="1" ht="18" customHeight="1">
      <c r="A67" s="121">
        <v>102033</v>
      </c>
      <c r="B67" s="122" t="s">
        <v>52</v>
      </c>
      <c r="C67" s="102">
        <f t="shared" si="9"/>
        <v>2</v>
      </c>
      <c r="D67" s="104">
        <v>2</v>
      </c>
      <c r="E67" s="104">
        <v>0</v>
      </c>
      <c r="F67" s="104">
        <v>0</v>
      </c>
      <c r="G67" s="100">
        <f t="shared" si="0"/>
        <v>15</v>
      </c>
      <c r="H67" s="104">
        <v>15</v>
      </c>
      <c r="I67" s="104">
        <f>D67*15+E67*45+F67*30</f>
        <v>30</v>
      </c>
    </row>
    <row r="68" spans="1:9" s="103" customFormat="1" ht="18" customHeight="1">
      <c r="A68" s="100">
        <v>102060</v>
      </c>
      <c r="B68" s="109" t="s">
        <v>75</v>
      </c>
      <c r="C68" s="100">
        <f t="shared" si="9"/>
        <v>2</v>
      </c>
      <c r="D68" s="100">
        <v>1</v>
      </c>
      <c r="E68" s="100">
        <v>0</v>
      </c>
      <c r="F68" s="100">
        <v>1</v>
      </c>
      <c r="G68" s="100">
        <f t="shared" si="0"/>
        <v>45</v>
      </c>
      <c r="H68" s="105">
        <v>0</v>
      </c>
      <c r="I68" s="100">
        <f>F68*30+E68*45+D68*15</f>
        <v>45</v>
      </c>
    </row>
    <row r="69" spans="1:9" s="103" customFormat="1" ht="18" customHeight="1">
      <c r="A69" s="100">
        <v>117030</v>
      </c>
      <c r="B69" s="101" t="s">
        <v>53</v>
      </c>
      <c r="C69" s="102">
        <f t="shared" si="9"/>
        <v>2</v>
      </c>
      <c r="D69" s="100">
        <v>2</v>
      </c>
      <c r="E69" s="100">
        <v>0</v>
      </c>
      <c r="F69" s="100">
        <v>0</v>
      </c>
      <c r="G69" s="100">
        <f t="shared" si="0"/>
        <v>30</v>
      </c>
      <c r="H69" s="104">
        <v>0</v>
      </c>
      <c r="I69" s="104">
        <f>D69*15+E69*45+F69*30</f>
        <v>30</v>
      </c>
    </row>
    <row r="70" spans="1:9" s="108" customFormat="1" ht="18" customHeight="1">
      <c r="A70" s="100">
        <v>117062</v>
      </c>
      <c r="B70" s="101" t="s">
        <v>57</v>
      </c>
      <c r="C70" s="102">
        <f t="shared" si="9"/>
        <v>1</v>
      </c>
      <c r="D70" s="112">
        <v>0</v>
      </c>
      <c r="E70" s="112">
        <v>1</v>
      </c>
      <c r="F70" s="112">
        <v>0</v>
      </c>
      <c r="G70" s="100">
        <f t="shared" si="0"/>
        <v>45</v>
      </c>
      <c r="H70" s="104">
        <v>0</v>
      </c>
      <c r="I70" s="104">
        <f>D70*15+E70*45+F70*30</f>
        <v>45</v>
      </c>
    </row>
    <row r="71" spans="1:9" s="103" customFormat="1" ht="18" customHeight="1">
      <c r="A71" s="100">
        <v>117068</v>
      </c>
      <c r="B71" s="101" t="s">
        <v>55</v>
      </c>
      <c r="C71" s="102">
        <f t="shared" si="9"/>
        <v>2</v>
      </c>
      <c r="D71" s="100">
        <v>2</v>
      </c>
      <c r="E71" s="100">
        <v>0</v>
      </c>
      <c r="F71" s="100">
        <v>0</v>
      </c>
      <c r="G71" s="100">
        <f t="shared" si="0"/>
        <v>30</v>
      </c>
      <c r="H71" s="105">
        <v>0</v>
      </c>
      <c r="I71" s="104">
        <f>D71*15+E71*45+F71*30</f>
        <v>30</v>
      </c>
    </row>
    <row r="72" spans="1:9" s="103" customFormat="1" ht="18" customHeight="1">
      <c r="A72" s="100">
        <v>117072</v>
      </c>
      <c r="B72" s="101" t="s">
        <v>76</v>
      </c>
      <c r="C72" s="100">
        <f t="shared" si="9"/>
        <v>2</v>
      </c>
      <c r="D72" s="112">
        <v>1</v>
      </c>
      <c r="E72" s="112">
        <v>1</v>
      </c>
      <c r="F72" s="112">
        <v>0</v>
      </c>
      <c r="G72" s="100">
        <f t="shared" si="0"/>
        <v>60</v>
      </c>
      <c r="H72" s="105">
        <v>0</v>
      </c>
      <c r="I72" s="100">
        <f>F72*30+E72*45+D72*15</f>
        <v>60</v>
      </c>
    </row>
    <row r="73" spans="1:9" s="103" customFormat="1" ht="18" customHeight="1">
      <c r="A73" s="100">
        <v>120012</v>
      </c>
      <c r="B73" s="109" t="s">
        <v>79</v>
      </c>
      <c r="C73" s="100">
        <f t="shared" si="9"/>
        <v>2</v>
      </c>
      <c r="D73" s="100">
        <v>1</v>
      </c>
      <c r="E73" s="100">
        <v>0</v>
      </c>
      <c r="F73" s="100">
        <v>1</v>
      </c>
      <c r="G73" s="100">
        <f t="shared" si="0"/>
        <v>45</v>
      </c>
      <c r="H73" s="100">
        <v>0</v>
      </c>
      <c r="I73" s="100">
        <f>F73*30+E73*45+D73*15</f>
        <v>45</v>
      </c>
    </row>
    <row r="74" spans="1:9" s="103" customFormat="1" ht="18" customHeight="1">
      <c r="A74" s="114" t="s">
        <v>111</v>
      </c>
      <c r="B74" s="114"/>
      <c r="C74" s="123"/>
      <c r="D74" s="104"/>
      <c r="E74" s="104"/>
      <c r="F74" s="104"/>
      <c r="G74" s="100">
        <f t="shared" si="0"/>
        <v>0</v>
      </c>
      <c r="H74" s="104"/>
      <c r="I74" s="104"/>
    </row>
    <row r="75" spans="1:9" s="103" customFormat="1" ht="18" customHeight="1">
      <c r="A75" s="100">
        <v>120044</v>
      </c>
      <c r="B75" s="109" t="s">
        <v>81</v>
      </c>
      <c r="C75" s="100">
        <f>D75+E75+F75</f>
        <v>2</v>
      </c>
      <c r="D75" s="100">
        <v>2</v>
      </c>
      <c r="E75" s="100">
        <v>0</v>
      </c>
      <c r="F75" s="100">
        <v>0</v>
      </c>
      <c r="G75" s="100">
        <f aca="true" t="shared" si="10" ref="G75:G80">I75-H75</f>
        <v>30</v>
      </c>
      <c r="H75" s="104">
        <v>0</v>
      </c>
      <c r="I75" s="100">
        <f>F75*30+E75*45+D75*15</f>
        <v>30</v>
      </c>
    </row>
    <row r="76" spans="1:9" s="103" customFormat="1" ht="18" customHeight="1">
      <c r="A76" s="100">
        <v>121044</v>
      </c>
      <c r="B76" s="101" t="s">
        <v>77</v>
      </c>
      <c r="C76" s="100">
        <f>D76+E76+F76</f>
        <v>2</v>
      </c>
      <c r="D76" s="100">
        <v>2</v>
      </c>
      <c r="E76" s="100">
        <v>0</v>
      </c>
      <c r="F76" s="100">
        <v>0</v>
      </c>
      <c r="G76" s="100">
        <f t="shared" si="10"/>
        <v>30</v>
      </c>
      <c r="H76" s="104">
        <v>0</v>
      </c>
      <c r="I76" s="100">
        <f>F76*30+E76*45+D76*15</f>
        <v>30</v>
      </c>
    </row>
    <row r="77" spans="1:9" s="103" customFormat="1" ht="18" customHeight="1">
      <c r="A77" s="100">
        <v>117005</v>
      </c>
      <c r="B77" s="101" t="s">
        <v>63</v>
      </c>
      <c r="C77" s="124">
        <v>2</v>
      </c>
      <c r="D77" s="100">
        <v>2</v>
      </c>
      <c r="E77" s="100">
        <v>0</v>
      </c>
      <c r="F77" s="100">
        <v>0</v>
      </c>
      <c r="G77" s="100">
        <f t="shared" si="10"/>
        <v>30</v>
      </c>
      <c r="H77" s="100">
        <v>0</v>
      </c>
      <c r="I77" s="124">
        <v>30</v>
      </c>
    </row>
    <row r="78" spans="1:9" s="103" customFormat="1" ht="18" customHeight="1">
      <c r="A78" s="100">
        <v>120018</v>
      </c>
      <c r="B78" s="109" t="s">
        <v>58</v>
      </c>
      <c r="C78" s="112">
        <f>D78+E78+F78</f>
        <v>2</v>
      </c>
      <c r="D78" s="100">
        <v>2</v>
      </c>
      <c r="E78" s="100">
        <v>0</v>
      </c>
      <c r="F78" s="100">
        <v>0</v>
      </c>
      <c r="G78" s="100">
        <f t="shared" si="10"/>
        <v>30</v>
      </c>
      <c r="H78" s="100">
        <v>0</v>
      </c>
      <c r="I78" s="100">
        <f>F78*30+E78*45+D78*15</f>
        <v>30</v>
      </c>
    </row>
    <row r="79" spans="1:9" s="103" customFormat="1" ht="18" customHeight="1">
      <c r="A79" s="100">
        <v>120021</v>
      </c>
      <c r="B79" s="109" t="s">
        <v>59</v>
      </c>
      <c r="C79" s="112">
        <f>D79+E79+F79</f>
        <v>2</v>
      </c>
      <c r="D79" s="100">
        <v>2</v>
      </c>
      <c r="E79" s="100">
        <v>0</v>
      </c>
      <c r="F79" s="100">
        <v>0</v>
      </c>
      <c r="G79" s="100">
        <f t="shared" si="10"/>
        <v>30</v>
      </c>
      <c r="H79" s="100">
        <v>0</v>
      </c>
      <c r="I79" s="100">
        <f>F79*30+E79*45+D79*15</f>
        <v>30</v>
      </c>
    </row>
    <row r="80" spans="1:9" s="103" customFormat="1" ht="18" customHeight="1">
      <c r="A80" s="100">
        <v>120026</v>
      </c>
      <c r="B80" s="109" t="s">
        <v>60</v>
      </c>
      <c r="C80" s="100">
        <f>D80+E80+F80</f>
        <v>2</v>
      </c>
      <c r="D80" s="100">
        <v>2</v>
      </c>
      <c r="E80" s="100">
        <v>0</v>
      </c>
      <c r="F80" s="100">
        <v>0</v>
      </c>
      <c r="G80" s="100">
        <f t="shared" si="10"/>
        <v>30</v>
      </c>
      <c r="H80" s="100">
        <v>0</v>
      </c>
      <c r="I80" s="100">
        <f>F80*30+E80*45+D80*15</f>
        <v>30</v>
      </c>
    </row>
    <row r="81" spans="1:9" s="103" customFormat="1" ht="18" customHeight="1">
      <c r="A81" s="106" t="s">
        <v>61</v>
      </c>
      <c r="B81" s="106"/>
      <c r="C81" s="125">
        <f>SUM(C66:C73,C75:C76)</f>
        <v>20</v>
      </c>
      <c r="D81" s="125">
        <f>SUM(D66:D73,D75:D76)</f>
        <v>16</v>
      </c>
      <c r="E81" s="125">
        <f>SUM(E66:E73)</f>
        <v>2</v>
      </c>
      <c r="F81" s="125">
        <f>SUM(F66:F73)</f>
        <v>2</v>
      </c>
      <c r="G81" s="125">
        <f>SUM(G66:G73,G75:G76)</f>
        <v>345</v>
      </c>
      <c r="H81" s="125">
        <f>SUM(H66:H73,H75:H76)</f>
        <v>45</v>
      </c>
      <c r="I81" s="125">
        <f>SUM(I66:I73,I75:I76)</f>
        <v>390</v>
      </c>
    </row>
    <row r="82" spans="1:9" s="103" customFormat="1" ht="18" customHeight="1">
      <c r="A82" s="126">
        <v>121012</v>
      </c>
      <c r="B82" s="109" t="s">
        <v>142</v>
      </c>
      <c r="C82" s="100">
        <v>2</v>
      </c>
      <c r="D82" s="100">
        <v>2</v>
      </c>
      <c r="E82" s="100">
        <v>0</v>
      </c>
      <c r="F82" s="100">
        <v>0</v>
      </c>
      <c r="G82" s="100">
        <f aca="true" t="shared" si="11" ref="G82:G88">F82*30+E82*45+D82*15</f>
        <v>30</v>
      </c>
      <c r="H82" s="104">
        <v>0</v>
      </c>
      <c r="I82" s="100">
        <f>D82*15+E82*45+F82*30</f>
        <v>30</v>
      </c>
    </row>
    <row r="83" spans="1:9" s="103" customFormat="1" ht="18" customHeight="1">
      <c r="A83" s="115">
        <v>121014</v>
      </c>
      <c r="B83" s="116" t="s">
        <v>143</v>
      </c>
      <c r="C83" s="117">
        <f>D83+E83+F83</f>
        <v>2</v>
      </c>
      <c r="D83" s="117">
        <v>2</v>
      </c>
      <c r="E83" s="117">
        <v>0</v>
      </c>
      <c r="F83" s="117">
        <v>0</v>
      </c>
      <c r="G83" s="100">
        <f t="shared" si="11"/>
        <v>30</v>
      </c>
      <c r="H83" s="124">
        <v>0</v>
      </c>
      <c r="I83" s="100">
        <f>D83*15+E83*45+F83*30</f>
        <v>30</v>
      </c>
    </row>
    <row r="84" spans="1:9" s="103" customFormat="1" ht="18" customHeight="1">
      <c r="A84" s="115">
        <v>121021</v>
      </c>
      <c r="B84" s="127" t="s">
        <v>144</v>
      </c>
      <c r="C84" s="117">
        <v>3</v>
      </c>
      <c r="D84" s="117">
        <v>3</v>
      </c>
      <c r="E84" s="117">
        <v>0</v>
      </c>
      <c r="F84" s="117">
        <v>0</v>
      </c>
      <c r="G84" s="100">
        <f t="shared" si="11"/>
        <v>45</v>
      </c>
      <c r="H84" s="104">
        <v>0</v>
      </c>
      <c r="I84" s="104">
        <f>D84*15+E84*45+F84*30</f>
        <v>45</v>
      </c>
    </row>
    <row r="85" spans="1:9" s="103" customFormat="1" ht="18" customHeight="1">
      <c r="A85" s="115">
        <v>121023</v>
      </c>
      <c r="B85" s="116" t="s">
        <v>145</v>
      </c>
      <c r="C85" s="117">
        <f>D85+E85+F85</f>
        <v>1</v>
      </c>
      <c r="D85" s="117">
        <v>0</v>
      </c>
      <c r="E85" s="117">
        <v>1</v>
      </c>
      <c r="F85" s="117">
        <v>0</v>
      </c>
      <c r="G85" s="100">
        <f t="shared" si="11"/>
        <v>45</v>
      </c>
      <c r="H85" s="104">
        <v>0</v>
      </c>
      <c r="I85" s="112">
        <f>F85*30+E85*45+D85*15</f>
        <v>45</v>
      </c>
    </row>
    <row r="86" spans="1:9" s="103" customFormat="1" ht="18" customHeight="1">
      <c r="A86" s="100">
        <v>121024</v>
      </c>
      <c r="B86" s="109" t="s">
        <v>146</v>
      </c>
      <c r="C86" s="100">
        <v>1</v>
      </c>
      <c r="D86" s="117">
        <v>0</v>
      </c>
      <c r="E86" s="117">
        <v>1</v>
      </c>
      <c r="F86" s="117">
        <v>0</v>
      </c>
      <c r="G86" s="100">
        <f t="shared" si="11"/>
        <v>45</v>
      </c>
      <c r="H86" s="104">
        <v>0</v>
      </c>
      <c r="I86" s="100">
        <f>D86*15+E86*45+F86*30</f>
        <v>45</v>
      </c>
    </row>
    <row r="87" spans="1:9" s="103" customFormat="1" ht="18" customHeight="1">
      <c r="A87" s="128">
        <v>121028</v>
      </c>
      <c r="B87" s="116" t="s">
        <v>147</v>
      </c>
      <c r="C87" s="117">
        <v>2</v>
      </c>
      <c r="D87" s="117">
        <v>2</v>
      </c>
      <c r="E87" s="117">
        <v>0</v>
      </c>
      <c r="F87" s="117">
        <v>0</v>
      </c>
      <c r="G87" s="100">
        <f t="shared" si="11"/>
        <v>30</v>
      </c>
      <c r="H87" s="104">
        <v>0</v>
      </c>
      <c r="I87" s="104">
        <f>D87*15+E87*45+F87*30</f>
        <v>30</v>
      </c>
    </row>
    <row r="88" spans="1:9" s="103" customFormat="1" ht="18" customHeight="1">
      <c r="A88" s="115">
        <v>121053</v>
      </c>
      <c r="B88" s="116" t="s">
        <v>148</v>
      </c>
      <c r="C88" s="117">
        <v>2</v>
      </c>
      <c r="D88" s="117">
        <v>2</v>
      </c>
      <c r="E88" s="117">
        <v>0</v>
      </c>
      <c r="F88" s="117">
        <v>0</v>
      </c>
      <c r="G88" s="100">
        <f t="shared" si="11"/>
        <v>30</v>
      </c>
      <c r="H88" s="104">
        <v>0</v>
      </c>
      <c r="I88" s="100">
        <f>D88*15+E88*45+F88*30</f>
        <v>30</v>
      </c>
    </row>
    <row r="89" spans="1:9" s="103" customFormat="1" ht="18" customHeight="1">
      <c r="A89" s="129" t="s">
        <v>149</v>
      </c>
      <c r="B89" s="130"/>
      <c r="C89" s="131"/>
      <c r="D89" s="117"/>
      <c r="E89" s="117"/>
      <c r="F89" s="117"/>
      <c r="G89" s="100"/>
      <c r="H89" s="104">
        <v>0</v>
      </c>
      <c r="I89" s="100">
        <v>30</v>
      </c>
    </row>
    <row r="90" spans="1:9" s="103" customFormat="1" ht="18" customHeight="1">
      <c r="A90" s="115">
        <v>121030</v>
      </c>
      <c r="B90" s="116" t="s">
        <v>139</v>
      </c>
      <c r="C90" s="117">
        <f>D90+E90+F90</f>
        <v>1</v>
      </c>
      <c r="D90" s="117">
        <v>0</v>
      </c>
      <c r="E90" s="117">
        <v>1</v>
      </c>
      <c r="F90" s="117">
        <v>0</v>
      </c>
      <c r="G90" s="100">
        <f>F90*30+E90*45+D90*15</f>
        <v>45</v>
      </c>
      <c r="H90" s="105">
        <v>0</v>
      </c>
      <c r="I90" s="100">
        <f>D90*15+E90*45+F90*30</f>
        <v>45</v>
      </c>
    </row>
    <row r="91" spans="1:9" s="103" customFormat="1" ht="18" customHeight="1">
      <c r="A91" s="115">
        <v>121049</v>
      </c>
      <c r="B91" s="116" t="s">
        <v>150</v>
      </c>
      <c r="C91" s="117">
        <f>D91+E91+F91</f>
        <v>1</v>
      </c>
      <c r="D91" s="117">
        <v>0</v>
      </c>
      <c r="E91" s="117">
        <v>1</v>
      </c>
      <c r="F91" s="117">
        <v>0</v>
      </c>
      <c r="G91" s="100">
        <f>F91*30+E91*45+D91*15</f>
        <v>45</v>
      </c>
      <c r="H91" s="105">
        <v>0</v>
      </c>
      <c r="I91" s="100">
        <f>D91*15+E91*45+F91*30</f>
        <v>45</v>
      </c>
    </row>
    <row r="92" spans="1:9" s="103" customFormat="1" ht="18" customHeight="1">
      <c r="A92" s="129" t="s">
        <v>151</v>
      </c>
      <c r="B92" s="130"/>
      <c r="C92" s="131"/>
      <c r="D92" s="100"/>
      <c r="E92" s="100"/>
      <c r="F92" s="100"/>
      <c r="G92" s="100"/>
      <c r="H92" s="104">
        <v>0</v>
      </c>
      <c r="I92" s="100">
        <f>D92*15+E92*45+F92*30</f>
        <v>0</v>
      </c>
    </row>
    <row r="93" spans="1:9" s="103" customFormat="1" ht="18" customHeight="1">
      <c r="A93" s="115">
        <v>120019</v>
      </c>
      <c r="B93" s="132" t="s">
        <v>152</v>
      </c>
      <c r="C93" s="117">
        <f>D93+E93+F93</f>
        <v>2</v>
      </c>
      <c r="D93" s="117">
        <v>2</v>
      </c>
      <c r="E93" s="117">
        <v>0</v>
      </c>
      <c r="F93" s="117">
        <v>0</v>
      </c>
      <c r="G93" s="100">
        <f aca="true" t="shared" si="12" ref="G93:G98">F93*30+E93*45+D93*15</f>
        <v>30</v>
      </c>
      <c r="H93" s="105">
        <v>0</v>
      </c>
      <c r="I93" s="100">
        <f>D93*15+E93*45+F93*30</f>
        <v>30</v>
      </c>
    </row>
    <row r="94" spans="1:9" s="103" customFormat="1" ht="18" customHeight="1">
      <c r="A94" s="100">
        <v>121006</v>
      </c>
      <c r="B94" s="133" t="s">
        <v>153</v>
      </c>
      <c r="C94" s="117">
        <f>D94+E94+F94</f>
        <v>2</v>
      </c>
      <c r="D94" s="117">
        <v>2</v>
      </c>
      <c r="E94" s="117">
        <v>0</v>
      </c>
      <c r="F94" s="117">
        <v>0</v>
      </c>
      <c r="G94" s="100">
        <f t="shared" si="12"/>
        <v>30</v>
      </c>
      <c r="H94" s="124">
        <v>0</v>
      </c>
      <c r="I94" s="100">
        <v>30</v>
      </c>
    </row>
    <row r="95" spans="1:9" s="103" customFormat="1" ht="18" customHeight="1">
      <c r="A95" s="115">
        <v>121022</v>
      </c>
      <c r="B95" s="116" t="s">
        <v>154</v>
      </c>
      <c r="C95" s="117">
        <v>2</v>
      </c>
      <c r="D95" s="117">
        <v>2</v>
      </c>
      <c r="E95" s="117">
        <v>0</v>
      </c>
      <c r="F95" s="117">
        <v>0</v>
      </c>
      <c r="G95" s="100">
        <f t="shared" si="12"/>
        <v>30</v>
      </c>
      <c r="H95" s="104">
        <v>0</v>
      </c>
      <c r="I95" s="100">
        <f>D95*15+E95*45+F95*30</f>
        <v>30</v>
      </c>
    </row>
    <row r="96" spans="1:9" s="103" customFormat="1" ht="18" customHeight="1">
      <c r="A96" s="115">
        <v>121026</v>
      </c>
      <c r="B96" s="116" t="s">
        <v>155</v>
      </c>
      <c r="C96" s="117">
        <f>D96+E96+F96</f>
        <v>2</v>
      </c>
      <c r="D96" s="110">
        <v>2</v>
      </c>
      <c r="E96" s="117">
        <v>0</v>
      </c>
      <c r="F96" s="117">
        <v>0</v>
      </c>
      <c r="G96" s="100">
        <f t="shared" si="12"/>
        <v>30</v>
      </c>
      <c r="H96" s="104">
        <v>0</v>
      </c>
      <c r="I96" s="100">
        <f>D96*15+E96*45+F96*30</f>
        <v>30</v>
      </c>
    </row>
    <row r="97" spans="1:9" s="103" customFormat="1" ht="18" customHeight="1">
      <c r="A97" s="115">
        <v>121038</v>
      </c>
      <c r="B97" s="116" t="s">
        <v>156</v>
      </c>
      <c r="C97" s="117">
        <v>2</v>
      </c>
      <c r="D97" s="117">
        <v>2</v>
      </c>
      <c r="E97" s="117">
        <v>0</v>
      </c>
      <c r="F97" s="117">
        <v>0</v>
      </c>
      <c r="G97" s="100">
        <f t="shared" si="12"/>
        <v>30</v>
      </c>
      <c r="H97" s="104">
        <v>0</v>
      </c>
      <c r="I97" s="100">
        <f>D97*15+E97*45+F97*30</f>
        <v>30</v>
      </c>
    </row>
    <row r="98" spans="1:9" s="103" customFormat="1" ht="18" customHeight="1">
      <c r="A98" s="134">
        <v>121051</v>
      </c>
      <c r="B98" s="135" t="s">
        <v>157</v>
      </c>
      <c r="C98" s="136">
        <v>2</v>
      </c>
      <c r="D98" s="136">
        <v>2</v>
      </c>
      <c r="E98" s="136">
        <v>0</v>
      </c>
      <c r="F98" s="136">
        <v>0</v>
      </c>
      <c r="G98" s="136">
        <f t="shared" si="12"/>
        <v>30</v>
      </c>
      <c r="H98" s="105">
        <v>0</v>
      </c>
      <c r="I98" s="100">
        <f>D98*15+E98*45+F98*30</f>
        <v>30</v>
      </c>
    </row>
    <row r="99" spans="1:9" s="137" customFormat="1" ht="18" customHeight="1">
      <c r="A99" s="106" t="s">
        <v>64</v>
      </c>
      <c r="B99" s="106"/>
      <c r="C99" s="125">
        <f>SUM(C82:C88)+C90+SUM(C93:C94)</f>
        <v>18</v>
      </c>
      <c r="D99" s="125">
        <f aca="true" t="shared" si="13" ref="D99:I99">SUM(D82:D88)+D90+SUM(D93:D94)</f>
        <v>15</v>
      </c>
      <c r="E99" s="125">
        <f t="shared" si="13"/>
        <v>3</v>
      </c>
      <c r="F99" s="125">
        <f t="shared" si="13"/>
        <v>0</v>
      </c>
      <c r="G99" s="125">
        <f t="shared" si="13"/>
        <v>360</v>
      </c>
      <c r="H99" s="125">
        <f t="shared" si="13"/>
        <v>0</v>
      </c>
      <c r="I99" s="125">
        <f t="shared" si="13"/>
        <v>360</v>
      </c>
    </row>
    <row r="100" spans="1:9" s="139" customFormat="1" ht="18" customHeight="1">
      <c r="A100" s="138" t="s">
        <v>109</v>
      </c>
      <c r="B100" s="122" t="s">
        <v>66</v>
      </c>
      <c r="C100" s="104">
        <v>10</v>
      </c>
      <c r="D100" s="104">
        <v>10</v>
      </c>
      <c r="E100" s="104">
        <v>0</v>
      </c>
      <c r="F100" s="104">
        <v>0</v>
      </c>
      <c r="G100" s="100">
        <f>I100-H100</f>
        <v>150</v>
      </c>
      <c r="H100" s="104">
        <v>0</v>
      </c>
      <c r="I100" s="104">
        <v>150</v>
      </c>
    </row>
    <row r="101" spans="1:9" s="137" customFormat="1" ht="18" customHeight="1">
      <c r="A101" s="106" t="s">
        <v>65</v>
      </c>
      <c r="B101" s="106"/>
      <c r="C101" s="107">
        <v>10</v>
      </c>
      <c r="D101" s="107">
        <v>10</v>
      </c>
      <c r="E101" s="107">
        <v>0</v>
      </c>
      <c r="F101" s="107">
        <v>0</v>
      </c>
      <c r="G101" s="113">
        <f>I101-H101</f>
        <v>150</v>
      </c>
      <c r="H101" s="104"/>
      <c r="I101" s="107">
        <v>150</v>
      </c>
    </row>
    <row r="102" spans="1:11" s="13" customFormat="1" ht="18" customHeight="1">
      <c r="A102" s="97" t="s">
        <v>67</v>
      </c>
      <c r="B102" s="97"/>
      <c r="C102" s="29">
        <f>SUM(C17,C27,C37,C50,C65,C81,C99,C101)</f>
        <v>138</v>
      </c>
      <c r="D102" s="29">
        <f>SUM(D17,D27,D37,D50,D65,D81,D99,D101)</f>
        <v>104</v>
      </c>
      <c r="E102" s="29">
        <f>SUM(E17,E27,E37,E50,E65,E81,E99,E101)</f>
        <v>17</v>
      </c>
      <c r="F102" s="29">
        <f>SUM(F17,F27,F37,F50,F65,F81,F99,F101)</f>
        <v>17</v>
      </c>
      <c r="G102" s="29">
        <f>SUM(G17,G27,G37,G50,G65,G81,G99,G101)</f>
        <v>2595</v>
      </c>
      <c r="H102" s="29">
        <f>SUM(H17,H27,H37,H50,H65,H81)</f>
        <v>240</v>
      </c>
      <c r="I102" s="29">
        <f>SUM(I17,I27,I37,I50,I65,I81,I99,I101)</f>
        <v>2835</v>
      </c>
      <c r="J102" s="13" t="s">
        <v>117</v>
      </c>
      <c r="K102" s="21"/>
    </row>
    <row r="103" spans="1:10" s="14" customFormat="1" ht="18" customHeight="1">
      <c r="A103" s="36"/>
      <c r="B103" s="42"/>
      <c r="C103" s="36"/>
      <c r="D103" s="92"/>
      <c r="E103" s="92"/>
      <c r="F103" s="92"/>
      <c r="G103" s="92"/>
      <c r="H103" s="92"/>
      <c r="I103" s="92"/>
      <c r="J103" s="92"/>
    </row>
    <row r="104" spans="1:10" s="23" customFormat="1" ht="18.75" customHeight="1">
      <c r="A104" s="25" t="s">
        <v>68</v>
      </c>
      <c r="B104" s="18"/>
      <c r="C104" s="19"/>
      <c r="D104" s="93" t="s">
        <v>104</v>
      </c>
      <c r="E104" s="93"/>
      <c r="F104" s="93"/>
      <c r="G104" s="93"/>
      <c r="H104" s="93"/>
      <c r="I104" s="93"/>
      <c r="J104" s="93"/>
    </row>
    <row r="105" spans="1:10" s="23" customFormat="1" ht="18.75" customHeight="1">
      <c r="A105" s="95" t="s">
        <v>69</v>
      </c>
      <c r="B105" s="95"/>
      <c r="C105" s="26"/>
      <c r="D105" s="26"/>
      <c r="E105" s="96"/>
      <c r="F105" s="96"/>
      <c r="G105" s="96"/>
      <c r="H105" s="96"/>
      <c r="I105" s="96"/>
      <c r="J105" s="96"/>
    </row>
    <row r="106" spans="1:10" s="23" customFormat="1" ht="18.75" customHeight="1">
      <c r="A106" s="95" t="s">
        <v>105</v>
      </c>
      <c r="B106" s="95"/>
      <c r="C106" s="26"/>
      <c r="D106" s="26"/>
      <c r="E106" s="27"/>
      <c r="F106" s="27"/>
      <c r="G106" s="27"/>
      <c r="H106" s="27"/>
      <c r="I106" s="27"/>
      <c r="J106" s="27"/>
    </row>
    <row r="107" spans="1:21" s="23" customFormat="1" ht="18.75" customHeight="1">
      <c r="A107" s="95" t="s">
        <v>106</v>
      </c>
      <c r="B107" s="95"/>
      <c r="C107" s="26"/>
      <c r="D107" s="34"/>
      <c r="E107" s="35"/>
      <c r="F107" s="35"/>
      <c r="G107" s="35"/>
      <c r="H107" s="35"/>
      <c r="I107" s="35"/>
      <c r="J107" s="35"/>
      <c r="K107" s="43"/>
      <c r="L107" s="43"/>
      <c r="M107" s="43"/>
      <c r="N107" s="43"/>
      <c r="O107" s="43"/>
      <c r="P107" s="43"/>
      <c r="S107" s="44"/>
      <c r="T107" s="44"/>
      <c r="U107" s="44"/>
    </row>
    <row r="109" spans="3:5" ht="18" customHeight="1">
      <c r="C109" s="45"/>
      <c r="D109" s="45"/>
      <c r="E109" s="46"/>
    </row>
  </sheetData>
  <sheetProtection/>
  <mergeCells count="34">
    <mergeCell ref="A1:B1"/>
    <mergeCell ref="C1:J1"/>
    <mergeCell ref="A2:B2"/>
    <mergeCell ref="C2:J2"/>
    <mergeCell ref="C3:J3"/>
    <mergeCell ref="A4:J4"/>
    <mergeCell ref="A5:J5"/>
    <mergeCell ref="L5:U6"/>
    <mergeCell ref="A6:A7"/>
    <mergeCell ref="B6:B7"/>
    <mergeCell ref="C6:F6"/>
    <mergeCell ref="G6:G7"/>
    <mergeCell ref="H6:H7"/>
    <mergeCell ref="I6:I7"/>
    <mergeCell ref="A17:B17"/>
    <mergeCell ref="A27:B27"/>
    <mergeCell ref="A37:B37"/>
    <mergeCell ref="A45:C45"/>
    <mergeCell ref="A50:B50"/>
    <mergeCell ref="A58:B58"/>
    <mergeCell ref="A65:B65"/>
    <mergeCell ref="A74:B74"/>
    <mergeCell ref="A81:B81"/>
    <mergeCell ref="A89:C89"/>
    <mergeCell ref="A92:C92"/>
    <mergeCell ref="A99:B99"/>
    <mergeCell ref="A106:B106"/>
    <mergeCell ref="A107:B107"/>
    <mergeCell ref="A101:B101"/>
    <mergeCell ref="A102:B102"/>
    <mergeCell ref="D103:J103"/>
    <mergeCell ref="D104:J104"/>
    <mergeCell ref="A105:B105"/>
    <mergeCell ref="E105:J10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7"/>
  <sheetViews>
    <sheetView tabSelected="1" zoomScalePageLayoutView="0" workbookViewId="0" topLeftCell="A1">
      <selection activeCell="O98" sqref="O98"/>
    </sheetView>
  </sheetViews>
  <sheetFormatPr defaultColWidth="8.88671875" defaultRowHeight="18" customHeight="1"/>
  <cols>
    <col min="1" max="1" width="8.21484375" style="36" customWidth="1"/>
    <col min="2" max="2" width="30.10546875" style="42" customWidth="1"/>
    <col min="3" max="6" width="5.6640625" style="36" customWidth="1"/>
    <col min="7" max="7" width="6.77734375" style="36" customWidth="1"/>
    <col min="8" max="8" width="6.88671875" style="65" customWidth="1"/>
    <col min="9" max="9" width="7.3359375" style="36" customWidth="1"/>
    <col min="10" max="10" width="0.23046875" style="36" hidden="1" customWidth="1"/>
    <col min="11" max="11" width="2.77734375" style="36" bestFit="1" customWidth="1"/>
    <col min="12" max="13" width="2.99609375" style="36" bestFit="1" customWidth="1"/>
    <col min="14" max="15" width="1.99609375" style="36" bestFit="1" customWidth="1"/>
    <col min="16" max="17" width="3.99609375" style="36" bestFit="1" customWidth="1"/>
    <col min="18" max="16384" width="8.88671875" style="36" customWidth="1"/>
  </cols>
  <sheetData>
    <row r="1" spans="1:10" s="24" customFormat="1" ht="18.75" customHeight="1">
      <c r="A1" s="72" t="s">
        <v>1</v>
      </c>
      <c r="B1" s="72"/>
      <c r="C1" s="73" t="s">
        <v>0</v>
      </c>
      <c r="D1" s="73"/>
      <c r="E1" s="73"/>
      <c r="F1" s="73"/>
      <c r="G1" s="73"/>
      <c r="H1" s="73"/>
      <c r="I1" s="73"/>
      <c r="J1" s="73"/>
    </row>
    <row r="2" spans="1:10" s="24" customFormat="1" ht="18.75" customHeight="1">
      <c r="A2" s="74" t="s">
        <v>103</v>
      </c>
      <c r="B2" s="74"/>
      <c r="C2" s="75" t="s">
        <v>2</v>
      </c>
      <c r="D2" s="75"/>
      <c r="E2" s="75"/>
      <c r="F2" s="75"/>
      <c r="G2" s="75"/>
      <c r="H2" s="75"/>
      <c r="I2" s="75"/>
      <c r="J2" s="75"/>
    </row>
    <row r="3" spans="1:10" s="24" customFormat="1" ht="24.75" customHeight="1">
      <c r="A3" s="17"/>
      <c r="B3" s="17"/>
      <c r="C3" s="76" t="s">
        <v>108</v>
      </c>
      <c r="D3" s="76"/>
      <c r="E3" s="76"/>
      <c r="F3" s="76"/>
      <c r="G3" s="76"/>
      <c r="H3" s="76"/>
      <c r="I3" s="76"/>
      <c r="J3" s="76"/>
    </row>
    <row r="4" spans="1:10" ht="29.25" customHeight="1">
      <c r="A4" s="77" t="s">
        <v>107</v>
      </c>
      <c r="B4" s="77"/>
      <c r="C4" s="77"/>
      <c r="D4" s="77"/>
      <c r="E4" s="77"/>
      <c r="F4" s="77"/>
      <c r="G4" s="77"/>
      <c r="H4" s="77"/>
      <c r="I4" s="77"/>
      <c r="J4" s="77"/>
    </row>
    <row r="5" spans="1:21" ht="29.25" customHeight="1">
      <c r="A5" s="78" t="s">
        <v>159</v>
      </c>
      <c r="B5" s="78"/>
      <c r="C5" s="78"/>
      <c r="D5" s="78"/>
      <c r="E5" s="78"/>
      <c r="F5" s="78"/>
      <c r="G5" s="78"/>
      <c r="H5" s="78"/>
      <c r="I5" s="78"/>
      <c r="J5" s="78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1:21" ht="20.25" customHeight="1">
      <c r="A6" s="79" t="s">
        <v>3</v>
      </c>
      <c r="B6" s="81" t="s">
        <v>4</v>
      </c>
      <c r="C6" s="83" t="s">
        <v>5</v>
      </c>
      <c r="D6" s="83"/>
      <c r="E6" s="83"/>
      <c r="F6" s="83"/>
      <c r="G6" s="89" t="s">
        <v>118</v>
      </c>
      <c r="H6" s="86" t="s">
        <v>119</v>
      </c>
      <c r="I6" s="84" t="s">
        <v>116</v>
      </c>
      <c r="K6" s="37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11" ht="20.25" customHeight="1">
      <c r="A7" s="80"/>
      <c r="B7" s="82"/>
      <c r="C7" s="33" t="s">
        <v>6</v>
      </c>
      <c r="D7" s="33" t="s">
        <v>7</v>
      </c>
      <c r="E7" s="33" t="s">
        <v>8</v>
      </c>
      <c r="F7" s="33" t="s">
        <v>9</v>
      </c>
      <c r="G7" s="90"/>
      <c r="H7" s="87"/>
      <c r="I7" s="85"/>
      <c r="K7" s="38"/>
    </row>
    <row r="8" spans="1:9" s="23" customFormat="1" ht="18" customHeight="1">
      <c r="A8" s="7"/>
      <c r="B8" s="22" t="s">
        <v>10</v>
      </c>
      <c r="C8" s="7">
        <f>D8+E8+F8</f>
        <v>0</v>
      </c>
      <c r="D8" s="7">
        <v>0</v>
      </c>
      <c r="E8" s="7">
        <v>0</v>
      </c>
      <c r="F8" s="7">
        <v>0</v>
      </c>
      <c r="G8" s="7"/>
      <c r="H8" s="12">
        <v>0</v>
      </c>
      <c r="I8" s="7">
        <v>165</v>
      </c>
    </row>
    <row r="9" spans="1:9" s="23" customFormat="1" ht="18" customHeight="1">
      <c r="A9" s="7">
        <v>102002</v>
      </c>
      <c r="B9" s="22" t="s">
        <v>11</v>
      </c>
      <c r="C9" s="7">
        <f>D9+E9+F9</f>
        <v>1</v>
      </c>
      <c r="D9" s="7">
        <v>0</v>
      </c>
      <c r="E9" s="7">
        <v>0</v>
      </c>
      <c r="F9" s="7">
        <v>1</v>
      </c>
      <c r="G9" s="7">
        <f>I9-H9</f>
        <v>15</v>
      </c>
      <c r="H9" s="2">
        <v>15</v>
      </c>
      <c r="I9" s="7">
        <f>D9*15+E9*45+F9*30</f>
        <v>30</v>
      </c>
    </row>
    <row r="10" spans="1:9" s="23" customFormat="1" ht="18" customHeight="1">
      <c r="A10" s="7">
        <v>102008</v>
      </c>
      <c r="B10" s="22" t="s">
        <v>12</v>
      </c>
      <c r="C10" s="7">
        <v>3</v>
      </c>
      <c r="D10" s="7">
        <v>3</v>
      </c>
      <c r="E10" s="7">
        <v>0</v>
      </c>
      <c r="F10" s="7">
        <v>0</v>
      </c>
      <c r="G10" s="7">
        <v>30</v>
      </c>
      <c r="H10" s="3">
        <v>15</v>
      </c>
      <c r="I10" s="7">
        <v>45</v>
      </c>
    </row>
    <row r="11" spans="1:9" s="23" customFormat="1" ht="18" customHeight="1">
      <c r="A11" s="7">
        <v>102025</v>
      </c>
      <c r="B11" s="22" t="s">
        <v>114</v>
      </c>
      <c r="C11" s="7">
        <f>D11+E11+F11</f>
        <v>2</v>
      </c>
      <c r="D11" s="7">
        <v>1</v>
      </c>
      <c r="E11" s="7">
        <v>0</v>
      </c>
      <c r="F11" s="7">
        <v>1</v>
      </c>
      <c r="G11" s="7">
        <f aca="true" t="shared" si="0" ref="G11:G74">I11-H11</f>
        <v>45</v>
      </c>
      <c r="H11" s="2">
        <v>0</v>
      </c>
      <c r="I11" s="7">
        <f>D11*15+E11*45+F11*30</f>
        <v>45</v>
      </c>
    </row>
    <row r="12" spans="1:9" s="23" customFormat="1" ht="18" customHeight="1">
      <c r="A12" s="7">
        <v>102055</v>
      </c>
      <c r="B12" s="22" t="s">
        <v>70</v>
      </c>
      <c r="C12" s="7">
        <v>2</v>
      </c>
      <c r="D12" s="7">
        <v>2</v>
      </c>
      <c r="E12" s="7">
        <v>0</v>
      </c>
      <c r="F12" s="7">
        <v>0</v>
      </c>
      <c r="G12" s="7">
        <f t="shared" si="0"/>
        <v>30</v>
      </c>
      <c r="H12" s="2">
        <v>0</v>
      </c>
      <c r="I12" s="7">
        <f>D12*15+E12*45+F12*30</f>
        <v>30</v>
      </c>
    </row>
    <row r="13" spans="1:9" s="23" customFormat="1" ht="18" customHeight="1">
      <c r="A13" s="7">
        <v>117006</v>
      </c>
      <c r="B13" s="22" t="s">
        <v>13</v>
      </c>
      <c r="C13" s="7">
        <f>D13+E13+F13</f>
        <v>2</v>
      </c>
      <c r="D13" s="7">
        <v>1</v>
      </c>
      <c r="E13" s="7">
        <v>0</v>
      </c>
      <c r="F13" s="7">
        <v>1</v>
      </c>
      <c r="G13" s="7">
        <f t="shared" si="0"/>
        <v>30</v>
      </c>
      <c r="H13" s="2">
        <v>15</v>
      </c>
      <c r="I13" s="7">
        <f>D13*15+E13*45+F13*30</f>
        <v>45</v>
      </c>
    </row>
    <row r="14" spans="1:9" s="23" customFormat="1" ht="18" customHeight="1">
      <c r="A14" s="7">
        <v>117009</v>
      </c>
      <c r="B14" s="22" t="s">
        <v>14</v>
      </c>
      <c r="C14" s="7">
        <f>D14+E14+F14</f>
        <v>1</v>
      </c>
      <c r="D14" s="7">
        <v>0</v>
      </c>
      <c r="E14" s="7">
        <v>1</v>
      </c>
      <c r="F14" s="7">
        <v>0</v>
      </c>
      <c r="G14" s="7">
        <f t="shared" si="0"/>
        <v>45</v>
      </c>
      <c r="H14" s="2">
        <v>0</v>
      </c>
      <c r="I14" s="7">
        <f>F14*30+E14*45+D14*15</f>
        <v>45</v>
      </c>
    </row>
    <row r="15" spans="1:9" s="23" customFormat="1" ht="18" customHeight="1">
      <c r="A15" s="7">
        <v>117043</v>
      </c>
      <c r="B15" s="22" t="s">
        <v>83</v>
      </c>
      <c r="C15" s="7">
        <f>E15+D15+F15</f>
        <v>2</v>
      </c>
      <c r="D15" s="7">
        <v>2</v>
      </c>
      <c r="E15" s="7">
        <v>0</v>
      </c>
      <c r="F15" s="7">
        <v>0</v>
      </c>
      <c r="G15" s="7">
        <f>I15-H15</f>
        <v>30</v>
      </c>
      <c r="H15" s="2">
        <v>0</v>
      </c>
      <c r="I15" s="7">
        <f>D15*15+E15*45+F15*30</f>
        <v>30</v>
      </c>
    </row>
    <row r="16" spans="1:9" s="23" customFormat="1" ht="18" customHeight="1">
      <c r="A16" s="7">
        <v>117010</v>
      </c>
      <c r="B16" s="22" t="s">
        <v>15</v>
      </c>
      <c r="C16" s="7">
        <f>D16+E16+F16</f>
        <v>1</v>
      </c>
      <c r="D16" s="7">
        <v>0</v>
      </c>
      <c r="E16" s="7">
        <v>1</v>
      </c>
      <c r="F16" s="7">
        <v>0</v>
      </c>
      <c r="G16" s="7">
        <f t="shared" si="0"/>
        <v>45</v>
      </c>
      <c r="H16" s="2">
        <v>0</v>
      </c>
      <c r="I16" s="7">
        <f>F16*30+E16*45+D16*15</f>
        <v>45</v>
      </c>
    </row>
    <row r="17" spans="1:9" s="23" customFormat="1" ht="18" customHeight="1">
      <c r="A17" s="97" t="s">
        <v>16</v>
      </c>
      <c r="B17" s="97"/>
      <c r="C17" s="54">
        <f>SUM(C8:C16)</f>
        <v>14</v>
      </c>
      <c r="D17" s="54">
        <f>SUM(D9:D16)</f>
        <v>9</v>
      </c>
      <c r="E17" s="54">
        <f>SUM(E9:E16)</f>
        <v>2</v>
      </c>
      <c r="F17" s="54">
        <f>SUM(F9:F16)</f>
        <v>3</v>
      </c>
      <c r="G17" s="54">
        <f>I17-H17</f>
        <v>270</v>
      </c>
      <c r="H17" s="54">
        <f>SUM(H9:H16)</f>
        <v>45</v>
      </c>
      <c r="I17" s="54">
        <f>SUM(I9:I16)</f>
        <v>315</v>
      </c>
    </row>
    <row r="18" spans="1:9" s="23" customFormat="1" ht="18" customHeight="1">
      <c r="A18" s="7">
        <v>102003</v>
      </c>
      <c r="B18" s="22" t="s">
        <v>17</v>
      </c>
      <c r="C18" s="7">
        <f>D18+E18+F18</f>
        <v>1</v>
      </c>
      <c r="D18" s="7">
        <v>0</v>
      </c>
      <c r="E18" s="7">
        <v>0</v>
      </c>
      <c r="F18" s="7">
        <v>1</v>
      </c>
      <c r="G18" s="7">
        <f t="shared" si="0"/>
        <v>15</v>
      </c>
      <c r="H18" s="2">
        <v>15</v>
      </c>
      <c r="I18" s="7">
        <f>F18*30+E18*45+D18*15</f>
        <v>30</v>
      </c>
    </row>
    <row r="19" spans="1:9" s="23" customFormat="1" ht="18" customHeight="1">
      <c r="A19" s="7">
        <v>102011</v>
      </c>
      <c r="B19" s="22" t="s">
        <v>18</v>
      </c>
      <c r="C19" s="7">
        <f>D19+E19+F19</f>
        <v>1</v>
      </c>
      <c r="D19" s="7">
        <v>0</v>
      </c>
      <c r="E19" s="7">
        <v>1</v>
      </c>
      <c r="F19" s="7">
        <v>0</v>
      </c>
      <c r="G19" s="7">
        <f t="shared" si="0"/>
        <v>45</v>
      </c>
      <c r="H19" s="3">
        <v>0</v>
      </c>
      <c r="I19" s="7">
        <f>F19*30+E19*45+D19*15</f>
        <v>45</v>
      </c>
    </row>
    <row r="20" spans="1:9" s="23" customFormat="1" ht="18" customHeight="1">
      <c r="A20" s="7">
        <v>102014</v>
      </c>
      <c r="B20" s="22" t="s">
        <v>19</v>
      </c>
      <c r="C20" s="7">
        <f>D20+E20+F20</f>
        <v>3</v>
      </c>
      <c r="D20" s="7">
        <v>2</v>
      </c>
      <c r="E20" s="7">
        <v>1</v>
      </c>
      <c r="F20" s="7">
        <v>0</v>
      </c>
      <c r="G20" s="7">
        <f t="shared" si="0"/>
        <v>60</v>
      </c>
      <c r="H20" s="3">
        <v>15</v>
      </c>
      <c r="I20" s="7">
        <f aca="true" t="shared" si="1" ref="I20:I26">F20*30+E20*45+D20*15</f>
        <v>75</v>
      </c>
    </row>
    <row r="21" spans="1:9" s="23" customFormat="1" ht="18" customHeight="1">
      <c r="A21" s="7">
        <v>102062</v>
      </c>
      <c r="B21" s="22" t="s">
        <v>115</v>
      </c>
      <c r="C21" s="7">
        <f>D21+E21+F21</f>
        <v>2</v>
      </c>
      <c r="D21" s="7">
        <v>1</v>
      </c>
      <c r="E21" s="7">
        <v>0</v>
      </c>
      <c r="F21" s="7">
        <v>1</v>
      </c>
      <c r="G21" s="7">
        <f t="shared" si="0"/>
        <v>45</v>
      </c>
      <c r="H21" s="2">
        <v>0</v>
      </c>
      <c r="I21" s="7">
        <f t="shared" si="1"/>
        <v>45</v>
      </c>
    </row>
    <row r="22" spans="1:9" s="23" customFormat="1" ht="18" customHeight="1">
      <c r="A22" s="7">
        <v>102056</v>
      </c>
      <c r="B22" s="22" t="s">
        <v>71</v>
      </c>
      <c r="C22" s="7">
        <v>2</v>
      </c>
      <c r="D22" s="7">
        <v>1</v>
      </c>
      <c r="E22" s="7">
        <v>0</v>
      </c>
      <c r="F22" s="7">
        <v>1</v>
      </c>
      <c r="G22" s="7">
        <f t="shared" si="0"/>
        <v>45</v>
      </c>
      <c r="H22" s="3">
        <v>0</v>
      </c>
      <c r="I22" s="7">
        <f t="shared" si="1"/>
        <v>45</v>
      </c>
    </row>
    <row r="23" spans="1:9" s="23" customFormat="1" ht="18" customHeight="1">
      <c r="A23" s="7">
        <v>117001</v>
      </c>
      <c r="B23" s="22" t="s">
        <v>20</v>
      </c>
      <c r="C23" s="7">
        <f>D23+E23+F23</f>
        <v>1</v>
      </c>
      <c r="D23" s="7">
        <v>0</v>
      </c>
      <c r="E23" s="7">
        <v>1</v>
      </c>
      <c r="F23" s="7">
        <v>0</v>
      </c>
      <c r="G23" s="7">
        <f t="shared" si="0"/>
        <v>45</v>
      </c>
      <c r="H23" s="3">
        <v>0</v>
      </c>
      <c r="I23" s="7">
        <f t="shared" si="1"/>
        <v>45</v>
      </c>
    </row>
    <row r="24" spans="1:9" s="23" customFormat="1" ht="18" customHeight="1">
      <c r="A24" s="7">
        <v>117002</v>
      </c>
      <c r="B24" s="22" t="s">
        <v>22</v>
      </c>
      <c r="C24" s="7">
        <v>3</v>
      </c>
      <c r="D24" s="7">
        <v>3</v>
      </c>
      <c r="E24" s="7">
        <v>0</v>
      </c>
      <c r="F24" s="7">
        <v>0</v>
      </c>
      <c r="G24" s="7">
        <f t="shared" si="0"/>
        <v>45</v>
      </c>
      <c r="H24" s="2">
        <v>0</v>
      </c>
      <c r="I24" s="7">
        <f t="shared" si="1"/>
        <v>45</v>
      </c>
    </row>
    <row r="25" spans="1:9" s="23" customFormat="1" ht="18" customHeight="1">
      <c r="A25" s="7">
        <v>102034</v>
      </c>
      <c r="B25" s="22" t="s">
        <v>40</v>
      </c>
      <c r="C25" s="7">
        <f>D25+E25+F25</f>
        <v>2</v>
      </c>
      <c r="D25" s="7">
        <v>1</v>
      </c>
      <c r="E25" s="7">
        <v>0</v>
      </c>
      <c r="F25" s="7">
        <v>1</v>
      </c>
      <c r="G25" s="7">
        <f t="shared" si="0"/>
        <v>30</v>
      </c>
      <c r="H25" s="3">
        <v>15</v>
      </c>
      <c r="I25" s="7">
        <f>F25*30+E25*45+D25*15</f>
        <v>45</v>
      </c>
    </row>
    <row r="26" spans="1:9" s="15" customFormat="1" ht="18" customHeight="1">
      <c r="A26" s="7">
        <v>117007</v>
      </c>
      <c r="B26" s="22" t="s">
        <v>21</v>
      </c>
      <c r="C26" s="7">
        <v>3</v>
      </c>
      <c r="D26" s="7">
        <v>3</v>
      </c>
      <c r="E26" s="7">
        <v>0</v>
      </c>
      <c r="F26" s="7">
        <v>0</v>
      </c>
      <c r="G26" s="7">
        <v>30</v>
      </c>
      <c r="H26" s="2">
        <v>15</v>
      </c>
      <c r="I26" s="7">
        <f t="shared" si="1"/>
        <v>45</v>
      </c>
    </row>
    <row r="27" spans="1:9" s="23" customFormat="1" ht="18" customHeight="1">
      <c r="A27" s="97" t="s">
        <v>23</v>
      </c>
      <c r="B27" s="97"/>
      <c r="C27" s="54">
        <f aca="true" t="shared" si="2" ref="C27:I27">SUM(C18:C26)</f>
        <v>18</v>
      </c>
      <c r="D27" s="54">
        <f t="shared" si="2"/>
        <v>11</v>
      </c>
      <c r="E27" s="54">
        <f t="shared" si="2"/>
        <v>3</v>
      </c>
      <c r="F27" s="54">
        <f t="shared" si="2"/>
        <v>4</v>
      </c>
      <c r="G27" s="54">
        <f>SUM(G18:G26)</f>
        <v>360</v>
      </c>
      <c r="H27" s="54">
        <f t="shared" si="2"/>
        <v>60</v>
      </c>
      <c r="I27" s="54">
        <f t="shared" si="2"/>
        <v>420</v>
      </c>
    </row>
    <row r="28" spans="1:9" s="23" customFormat="1" ht="18" customHeight="1">
      <c r="A28" s="7">
        <v>102004</v>
      </c>
      <c r="B28" s="8" t="s">
        <v>24</v>
      </c>
      <c r="C28" s="7">
        <f aca="true" t="shared" si="3" ref="C28:C34">D28+E28+F28</f>
        <v>1</v>
      </c>
      <c r="D28" s="7">
        <v>0</v>
      </c>
      <c r="E28" s="7">
        <v>0</v>
      </c>
      <c r="F28" s="7">
        <v>1</v>
      </c>
      <c r="G28" s="7">
        <f t="shared" si="0"/>
        <v>15</v>
      </c>
      <c r="H28" s="7">
        <v>15</v>
      </c>
      <c r="I28" s="7">
        <f aca="true" t="shared" si="4" ref="I28:I36">F28*30+E28*45+D28*15</f>
        <v>30</v>
      </c>
    </row>
    <row r="29" spans="1:9" s="15" customFormat="1" ht="18" customHeight="1">
      <c r="A29" s="7">
        <v>117024</v>
      </c>
      <c r="B29" s="22" t="s">
        <v>43</v>
      </c>
      <c r="C29" s="7">
        <f>D29+E29+F29</f>
        <v>2</v>
      </c>
      <c r="D29" s="7">
        <v>1</v>
      </c>
      <c r="E29" s="7">
        <v>0</v>
      </c>
      <c r="F29" s="7">
        <v>1</v>
      </c>
      <c r="G29" s="7">
        <f t="shared" si="0"/>
        <v>30</v>
      </c>
      <c r="H29" s="30">
        <v>15</v>
      </c>
      <c r="I29" s="7">
        <f>F29*30+E29*45+D29*15</f>
        <v>45</v>
      </c>
    </row>
    <row r="30" spans="1:9" s="23" customFormat="1" ht="18" customHeight="1">
      <c r="A30" s="7">
        <v>102057</v>
      </c>
      <c r="B30" s="8" t="s">
        <v>72</v>
      </c>
      <c r="C30" s="7">
        <f t="shared" si="3"/>
        <v>2</v>
      </c>
      <c r="D30" s="7">
        <v>1</v>
      </c>
      <c r="E30" s="7">
        <v>0</v>
      </c>
      <c r="F30" s="7">
        <v>1</v>
      </c>
      <c r="G30" s="7">
        <f t="shared" si="0"/>
        <v>45</v>
      </c>
      <c r="H30" s="7">
        <v>0</v>
      </c>
      <c r="I30" s="7">
        <f t="shared" si="4"/>
        <v>45</v>
      </c>
    </row>
    <row r="31" spans="1:12" s="15" customFormat="1" ht="18" customHeight="1">
      <c r="A31" s="7">
        <v>117037</v>
      </c>
      <c r="B31" s="8" t="s">
        <v>28</v>
      </c>
      <c r="C31" s="7">
        <f t="shared" si="3"/>
        <v>3</v>
      </c>
      <c r="D31" s="7">
        <v>3</v>
      </c>
      <c r="E31" s="7">
        <v>0</v>
      </c>
      <c r="F31" s="7">
        <v>0</v>
      </c>
      <c r="G31" s="7">
        <v>45</v>
      </c>
      <c r="H31" s="3">
        <v>0</v>
      </c>
      <c r="I31" s="7">
        <v>45</v>
      </c>
      <c r="L31" s="61"/>
    </row>
    <row r="32" spans="1:9" s="15" customFormat="1" ht="18" customHeight="1">
      <c r="A32" s="7">
        <v>117046</v>
      </c>
      <c r="B32" s="8" t="s">
        <v>27</v>
      </c>
      <c r="C32" s="7">
        <f t="shared" si="3"/>
        <v>4</v>
      </c>
      <c r="D32" s="7">
        <v>4</v>
      </c>
      <c r="E32" s="7">
        <v>0</v>
      </c>
      <c r="F32" s="7">
        <v>0</v>
      </c>
      <c r="G32" s="7">
        <f t="shared" si="0"/>
        <v>60</v>
      </c>
      <c r="H32" s="3">
        <v>0</v>
      </c>
      <c r="I32" s="7">
        <f t="shared" si="4"/>
        <v>60</v>
      </c>
    </row>
    <row r="33" spans="1:9" s="15" customFormat="1" ht="18" customHeight="1">
      <c r="A33" s="7">
        <v>117055</v>
      </c>
      <c r="B33" s="8" t="s">
        <v>29</v>
      </c>
      <c r="C33" s="7">
        <f t="shared" si="3"/>
        <v>1</v>
      </c>
      <c r="D33" s="7">
        <v>0</v>
      </c>
      <c r="E33" s="7">
        <v>1</v>
      </c>
      <c r="F33" s="7">
        <v>0</v>
      </c>
      <c r="G33" s="7">
        <f t="shared" si="0"/>
        <v>45</v>
      </c>
      <c r="H33" s="7">
        <v>0</v>
      </c>
      <c r="I33" s="7">
        <f t="shared" si="4"/>
        <v>45</v>
      </c>
    </row>
    <row r="34" spans="1:9" s="15" customFormat="1" ht="18" customHeight="1">
      <c r="A34" s="7">
        <v>117057</v>
      </c>
      <c r="B34" s="8" t="s">
        <v>26</v>
      </c>
      <c r="C34" s="7">
        <f t="shared" si="3"/>
        <v>1</v>
      </c>
      <c r="D34" s="7">
        <v>0</v>
      </c>
      <c r="E34" s="7">
        <v>1</v>
      </c>
      <c r="F34" s="7">
        <v>0</v>
      </c>
      <c r="G34" s="7">
        <f t="shared" si="0"/>
        <v>45</v>
      </c>
      <c r="H34" s="7">
        <v>0</v>
      </c>
      <c r="I34" s="7">
        <f t="shared" si="4"/>
        <v>45</v>
      </c>
    </row>
    <row r="35" spans="1:9" s="15" customFormat="1" ht="18" customHeight="1">
      <c r="A35" s="7">
        <v>120033</v>
      </c>
      <c r="B35" s="8" t="s">
        <v>54</v>
      </c>
      <c r="C35" s="6">
        <f>D35+E35+F35</f>
        <v>3</v>
      </c>
      <c r="D35" s="7">
        <v>3</v>
      </c>
      <c r="E35" s="7">
        <v>0</v>
      </c>
      <c r="F35" s="7">
        <v>0</v>
      </c>
      <c r="G35" s="7">
        <f t="shared" si="0"/>
        <v>45</v>
      </c>
      <c r="H35" s="7">
        <v>0</v>
      </c>
      <c r="I35" s="2">
        <f>D35*15+E35*45+F35*30</f>
        <v>45</v>
      </c>
    </row>
    <row r="36" spans="1:9" s="15" customFormat="1" ht="18" customHeight="1">
      <c r="A36" s="7">
        <v>120023</v>
      </c>
      <c r="B36" s="8" t="s">
        <v>25</v>
      </c>
      <c r="C36" s="7">
        <v>2</v>
      </c>
      <c r="D36" s="7">
        <v>1</v>
      </c>
      <c r="E36" s="7">
        <v>0</v>
      </c>
      <c r="F36" s="7">
        <v>1</v>
      </c>
      <c r="G36" s="7">
        <f t="shared" si="0"/>
        <v>45</v>
      </c>
      <c r="H36" s="7">
        <v>0</v>
      </c>
      <c r="I36" s="7">
        <f t="shared" si="4"/>
        <v>45</v>
      </c>
    </row>
    <row r="37" spans="1:9" s="15" customFormat="1" ht="18" customHeight="1">
      <c r="A37" s="97" t="s">
        <v>30</v>
      </c>
      <c r="B37" s="97"/>
      <c r="C37" s="55">
        <f aca="true" t="shared" si="5" ref="C37:I37">SUM(C28:C36)</f>
        <v>19</v>
      </c>
      <c r="D37" s="55">
        <f t="shared" si="5"/>
        <v>13</v>
      </c>
      <c r="E37" s="55">
        <f t="shared" si="5"/>
        <v>2</v>
      </c>
      <c r="F37" s="55">
        <f t="shared" si="5"/>
        <v>4</v>
      </c>
      <c r="G37" s="55">
        <f t="shared" si="5"/>
        <v>375</v>
      </c>
      <c r="H37" s="55">
        <f t="shared" si="5"/>
        <v>30</v>
      </c>
      <c r="I37" s="55">
        <f t="shared" si="5"/>
        <v>405</v>
      </c>
    </row>
    <row r="38" spans="1:9" s="15" customFormat="1" ht="18" customHeight="1">
      <c r="A38" s="7">
        <v>102005</v>
      </c>
      <c r="B38" s="8" t="s">
        <v>31</v>
      </c>
      <c r="C38" s="7">
        <f>D38+E38+F38</f>
        <v>5</v>
      </c>
      <c r="D38" s="7">
        <v>4</v>
      </c>
      <c r="E38" s="7">
        <v>0</v>
      </c>
      <c r="F38" s="7">
        <v>1</v>
      </c>
      <c r="G38" s="7">
        <f t="shared" si="0"/>
        <v>30</v>
      </c>
      <c r="H38" s="7">
        <v>60</v>
      </c>
      <c r="I38" s="7">
        <f aca="true" t="shared" si="6" ref="I38:I44">F38*30+E38*45+D38*15</f>
        <v>90</v>
      </c>
    </row>
    <row r="39" spans="1:9" s="15" customFormat="1" ht="18" customHeight="1">
      <c r="A39" s="7">
        <v>102006</v>
      </c>
      <c r="B39" s="8" t="s">
        <v>32</v>
      </c>
      <c r="C39" s="7">
        <f>D39+E39+F39</f>
        <v>2</v>
      </c>
      <c r="D39" s="7">
        <v>2</v>
      </c>
      <c r="E39" s="7">
        <v>0</v>
      </c>
      <c r="F39" s="7">
        <v>0</v>
      </c>
      <c r="G39" s="7">
        <f t="shared" si="0"/>
        <v>30</v>
      </c>
      <c r="H39" s="7">
        <v>0</v>
      </c>
      <c r="I39" s="7">
        <f t="shared" si="6"/>
        <v>30</v>
      </c>
    </row>
    <row r="40" spans="1:9" s="15" customFormat="1" ht="18" customHeight="1">
      <c r="A40" s="7">
        <v>102058</v>
      </c>
      <c r="B40" s="8" t="s">
        <v>73</v>
      </c>
      <c r="C40" s="7">
        <f>D40+E40+F40</f>
        <v>2</v>
      </c>
      <c r="D40" s="7">
        <v>1</v>
      </c>
      <c r="E40" s="7">
        <v>0</v>
      </c>
      <c r="F40" s="7">
        <v>1</v>
      </c>
      <c r="G40" s="7">
        <f t="shared" si="0"/>
        <v>45</v>
      </c>
      <c r="H40" s="7">
        <v>0</v>
      </c>
      <c r="I40" s="7">
        <f t="shared" si="6"/>
        <v>45</v>
      </c>
    </row>
    <row r="41" spans="1:9" s="15" customFormat="1" ht="18" customHeight="1">
      <c r="A41" s="7">
        <v>117003</v>
      </c>
      <c r="B41" s="8" t="s">
        <v>33</v>
      </c>
      <c r="C41" s="7">
        <f>D41+E41+F41</f>
        <v>1</v>
      </c>
      <c r="D41" s="7">
        <v>0</v>
      </c>
      <c r="E41" s="7">
        <v>1</v>
      </c>
      <c r="F41" s="7">
        <v>0</v>
      </c>
      <c r="G41" s="7">
        <f t="shared" si="0"/>
        <v>45</v>
      </c>
      <c r="H41" s="7">
        <v>0</v>
      </c>
      <c r="I41" s="7">
        <f t="shared" si="6"/>
        <v>45</v>
      </c>
    </row>
    <row r="42" spans="1:9" s="15" customFormat="1" ht="18" customHeight="1">
      <c r="A42" s="7">
        <v>117047</v>
      </c>
      <c r="B42" s="8" t="s">
        <v>35</v>
      </c>
      <c r="C42" s="7">
        <v>4</v>
      </c>
      <c r="D42" s="7">
        <v>4</v>
      </c>
      <c r="E42" s="7">
        <v>0</v>
      </c>
      <c r="F42" s="7">
        <v>0</v>
      </c>
      <c r="G42" s="7">
        <f t="shared" si="0"/>
        <v>60</v>
      </c>
      <c r="H42" s="7">
        <v>0</v>
      </c>
      <c r="I42" s="7">
        <f t="shared" si="6"/>
        <v>60</v>
      </c>
    </row>
    <row r="43" spans="1:9" s="15" customFormat="1" ht="18" customHeight="1">
      <c r="A43" s="7">
        <v>122016</v>
      </c>
      <c r="B43" s="8" t="s">
        <v>80</v>
      </c>
      <c r="C43" s="7">
        <f>D43+E43+F43</f>
        <v>2</v>
      </c>
      <c r="D43" s="7">
        <v>2</v>
      </c>
      <c r="E43" s="7">
        <v>0</v>
      </c>
      <c r="F43" s="7">
        <v>0</v>
      </c>
      <c r="G43" s="7">
        <f>I43-H43</f>
        <v>30</v>
      </c>
      <c r="H43" s="7">
        <v>0</v>
      </c>
      <c r="I43" s="7">
        <f>F43*30+E43*45+D43*15</f>
        <v>30</v>
      </c>
    </row>
    <row r="44" spans="1:9" s="15" customFormat="1" ht="18" customHeight="1">
      <c r="A44" s="7">
        <v>120004</v>
      </c>
      <c r="B44" s="8" t="s">
        <v>78</v>
      </c>
      <c r="C44" s="7">
        <f>D44+E44+F44</f>
        <v>1</v>
      </c>
      <c r="D44" s="7">
        <v>0</v>
      </c>
      <c r="E44" s="7">
        <v>1</v>
      </c>
      <c r="F44" s="7">
        <v>0</v>
      </c>
      <c r="G44" s="7">
        <f t="shared" si="0"/>
        <v>45</v>
      </c>
      <c r="H44" s="3">
        <v>0</v>
      </c>
      <c r="I44" s="7">
        <f t="shared" si="6"/>
        <v>45</v>
      </c>
    </row>
    <row r="45" spans="1:9" s="23" customFormat="1" ht="18" customHeight="1">
      <c r="A45" s="91" t="s">
        <v>120</v>
      </c>
      <c r="B45" s="91"/>
      <c r="C45" s="91"/>
      <c r="D45" s="7"/>
      <c r="E45" s="7"/>
      <c r="F45" s="7"/>
      <c r="G45" s="7">
        <f t="shared" si="0"/>
        <v>0</v>
      </c>
      <c r="H45" s="7"/>
      <c r="I45" s="7"/>
    </row>
    <row r="46" spans="1:9" s="23" customFormat="1" ht="18" customHeight="1">
      <c r="A46" s="23">
        <v>121052</v>
      </c>
      <c r="B46" s="23" t="s">
        <v>121</v>
      </c>
      <c r="C46" s="7">
        <f>D46+E46+F46</f>
        <v>2</v>
      </c>
      <c r="D46" s="7">
        <v>2</v>
      </c>
      <c r="E46" s="7">
        <v>0</v>
      </c>
      <c r="F46" s="7">
        <v>0</v>
      </c>
      <c r="G46" s="7">
        <f>I46-H46</f>
        <v>30</v>
      </c>
      <c r="H46" s="7">
        <v>0</v>
      </c>
      <c r="I46" s="7">
        <f>F46*30+E46*45+D46*15</f>
        <v>30</v>
      </c>
    </row>
    <row r="47" spans="1:9" s="23" customFormat="1" ht="18" customHeight="1">
      <c r="A47" s="7">
        <v>117031</v>
      </c>
      <c r="B47" s="8" t="s">
        <v>36</v>
      </c>
      <c r="C47" s="7">
        <f>D47+E47+F47</f>
        <v>2</v>
      </c>
      <c r="D47" s="7">
        <v>2</v>
      </c>
      <c r="E47" s="7">
        <v>0</v>
      </c>
      <c r="F47" s="7">
        <v>0</v>
      </c>
      <c r="G47" s="7">
        <f>I47-H47</f>
        <v>30</v>
      </c>
      <c r="H47" s="7">
        <v>0</v>
      </c>
      <c r="I47" s="7">
        <f>F47*30+E47*45+D47*15</f>
        <v>30</v>
      </c>
    </row>
    <row r="48" spans="1:9" s="23" customFormat="1" ht="18" customHeight="1">
      <c r="A48" s="11">
        <v>122017</v>
      </c>
      <c r="B48" s="10" t="s">
        <v>47</v>
      </c>
      <c r="C48" s="9">
        <f>D48+E48+F48</f>
        <v>2</v>
      </c>
      <c r="D48" s="16">
        <v>2</v>
      </c>
      <c r="E48" s="9">
        <v>0</v>
      </c>
      <c r="F48" s="16">
        <v>0</v>
      </c>
      <c r="G48" s="7">
        <f t="shared" si="0"/>
        <v>30</v>
      </c>
      <c r="H48" s="7">
        <v>0</v>
      </c>
      <c r="I48" s="9">
        <f>D48*15+E48*45+F48*30</f>
        <v>30</v>
      </c>
    </row>
    <row r="49" spans="1:9" s="23" customFormat="1" ht="18" customHeight="1">
      <c r="A49" s="7">
        <v>117028</v>
      </c>
      <c r="B49" s="8" t="s">
        <v>38</v>
      </c>
      <c r="C49" s="7">
        <f>E49+D49+F49</f>
        <v>2</v>
      </c>
      <c r="D49" s="7">
        <v>2</v>
      </c>
      <c r="E49" s="7">
        <v>0</v>
      </c>
      <c r="F49" s="7">
        <v>0</v>
      </c>
      <c r="G49" s="7">
        <f t="shared" si="0"/>
        <v>30</v>
      </c>
      <c r="H49" s="7">
        <v>0</v>
      </c>
      <c r="I49" s="7">
        <f>D49*15+E49*45+F49*30</f>
        <v>30</v>
      </c>
    </row>
    <row r="50" spans="1:9" s="23" customFormat="1" ht="18" customHeight="1">
      <c r="A50" s="97" t="s">
        <v>39</v>
      </c>
      <c r="B50" s="97"/>
      <c r="C50" s="55">
        <f>SUM(C38:C44,2,2)</f>
        <v>21</v>
      </c>
      <c r="D50" s="55">
        <f aca="true" t="shared" si="7" ref="D50:I50">SUM(D38:D44,D15,D43)</f>
        <v>17</v>
      </c>
      <c r="E50" s="55">
        <f t="shared" si="7"/>
        <v>2</v>
      </c>
      <c r="F50" s="55">
        <f t="shared" si="7"/>
        <v>2</v>
      </c>
      <c r="G50" s="55">
        <f t="shared" si="7"/>
        <v>345</v>
      </c>
      <c r="H50" s="55">
        <f>SUM(H38:H44,H46,H47)</f>
        <v>60</v>
      </c>
      <c r="I50" s="55">
        <f t="shared" si="7"/>
        <v>405</v>
      </c>
    </row>
    <row r="51" spans="1:9" s="23" customFormat="1" ht="18" customHeight="1">
      <c r="A51" s="7">
        <v>120035</v>
      </c>
      <c r="B51" s="8" t="s">
        <v>34</v>
      </c>
      <c r="C51" s="7">
        <f>D51+E51+F51</f>
        <v>2</v>
      </c>
      <c r="D51" s="7">
        <v>1</v>
      </c>
      <c r="E51" s="7">
        <v>0</v>
      </c>
      <c r="F51" s="7">
        <v>1</v>
      </c>
      <c r="G51" s="7">
        <f t="shared" si="0"/>
        <v>45</v>
      </c>
      <c r="H51" s="7">
        <v>0</v>
      </c>
      <c r="I51" s="7">
        <f>F51*30+E51*45+D51*15</f>
        <v>45</v>
      </c>
    </row>
    <row r="52" spans="1:9" s="23" customFormat="1" ht="18" customHeight="1">
      <c r="A52" s="7">
        <v>102059</v>
      </c>
      <c r="B52" s="8" t="s">
        <v>74</v>
      </c>
      <c r="C52" s="7">
        <f>D52+E52+F52</f>
        <v>2</v>
      </c>
      <c r="D52" s="7">
        <v>1</v>
      </c>
      <c r="E52" s="7">
        <v>0</v>
      </c>
      <c r="F52" s="7">
        <v>1</v>
      </c>
      <c r="G52" s="7">
        <f t="shared" si="0"/>
        <v>45</v>
      </c>
      <c r="H52" s="3">
        <v>0</v>
      </c>
      <c r="I52" s="7">
        <f aca="true" t="shared" si="8" ref="I52:I57">F52*30+E52*45+D52*15</f>
        <v>45</v>
      </c>
    </row>
    <row r="53" spans="1:9" s="23" customFormat="1" ht="18" customHeight="1">
      <c r="A53" s="7">
        <v>120024</v>
      </c>
      <c r="B53" s="8" t="s">
        <v>56</v>
      </c>
      <c r="C53" s="6">
        <f>D53+E53+F53</f>
        <v>3</v>
      </c>
      <c r="D53" s="7">
        <v>3</v>
      </c>
      <c r="E53" s="7">
        <v>0</v>
      </c>
      <c r="F53" s="7">
        <v>0</v>
      </c>
      <c r="G53" s="7">
        <f t="shared" si="0"/>
        <v>45</v>
      </c>
      <c r="H53" s="7">
        <v>0</v>
      </c>
      <c r="I53" s="2">
        <f>D53*15+E53*45+F53*30</f>
        <v>45</v>
      </c>
    </row>
    <row r="54" spans="1:9" s="23" customFormat="1" ht="18" customHeight="1">
      <c r="A54" s="7">
        <v>117029</v>
      </c>
      <c r="B54" s="22" t="s">
        <v>41</v>
      </c>
      <c r="C54" s="7">
        <v>2</v>
      </c>
      <c r="D54" s="7">
        <v>2</v>
      </c>
      <c r="E54" s="7">
        <v>0</v>
      </c>
      <c r="F54" s="7">
        <v>0</v>
      </c>
      <c r="G54" s="7">
        <f t="shared" si="0"/>
        <v>30</v>
      </c>
      <c r="H54" s="3">
        <v>0</v>
      </c>
      <c r="I54" s="7">
        <f t="shared" si="8"/>
        <v>30</v>
      </c>
    </row>
    <row r="55" spans="1:9" s="15" customFormat="1" ht="18" customHeight="1">
      <c r="A55" s="7">
        <v>117056</v>
      </c>
      <c r="B55" s="22" t="s">
        <v>42</v>
      </c>
      <c r="C55" s="7">
        <f>D55+E55+F55</f>
        <v>1</v>
      </c>
      <c r="D55" s="7">
        <v>0</v>
      </c>
      <c r="E55" s="7">
        <v>1</v>
      </c>
      <c r="F55" s="7">
        <v>0</v>
      </c>
      <c r="G55" s="7">
        <f t="shared" si="0"/>
        <v>45</v>
      </c>
      <c r="H55" s="3">
        <v>0</v>
      </c>
      <c r="I55" s="7">
        <f t="shared" si="8"/>
        <v>45</v>
      </c>
    </row>
    <row r="56" spans="1:9" s="23" customFormat="1" ht="18" customHeight="1">
      <c r="A56" s="7">
        <v>117058</v>
      </c>
      <c r="B56" s="22" t="s">
        <v>45</v>
      </c>
      <c r="C56" s="7">
        <v>1</v>
      </c>
      <c r="D56" s="7">
        <v>0</v>
      </c>
      <c r="E56" s="7">
        <v>1</v>
      </c>
      <c r="F56" s="7">
        <v>0</v>
      </c>
      <c r="G56" s="7">
        <f t="shared" si="0"/>
        <v>45</v>
      </c>
      <c r="H56" s="3">
        <v>0</v>
      </c>
      <c r="I56" s="7">
        <f t="shared" si="8"/>
        <v>45</v>
      </c>
    </row>
    <row r="57" spans="1:9" s="23" customFormat="1" ht="18" customHeight="1">
      <c r="A57" s="7">
        <v>117060</v>
      </c>
      <c r="B57" s="22" t="s">
        <v>44</v>
      </c>
      <c r="C57" s="7">
        <v>1</v>
      </c>
      <c r="D57" s="7">
        <v>0</v>
      </c>
      <c r="E57" s="7">
        <v>1</v>
      </c>
      <c r="F57" s="7">
        <v>0</v>
      </c>
      <c r="G57" s="7">
        <f t="shared" si="0"/>
        <v>45</v>
      </c>
      <c r="H57" s="2">
        <v>0</v>
      </c>
      <c r="I57" s="7">
        <f t="shared" si="8"/>
        <v>45</v>
      </c>
    </row>
    <row r="58" spans="1:9" s="23" customFormat="1" ht="18" customHeight="1">
      <c r="A58" s="91" t="s">
        <v>110</v>
      </c>
      <c r="B58" s="91"/>
      <c r="C58" s="31"/>
      <c r="D58" s="3"/>
      <c r="E58" s="3"/>
      <c r="F58" s="3"/>
      <c r="G58" s="7">
        <f t="shared" si="0"/>
        <v>0</v>
      </c>
      <c r="H58" s="3"/>
      <c r="I58" s="3"/>
    </row>
    <row r="59" spans="1:9" s="23" customFormat="1" ht="18" customHeight="1">
      <c r="A59" s="7">
        <v>121009</v>
      </c>
      <c r="B59" s="8" t="s">
        <v>82</v>
      </c>
      <c r="C59" s="7">
        <v>2</v>
      </c>
      <c r="D59" s="7">
        <v>2</v>
      </c>
      <c r="E59" s="7">
        <v>0</v>
      </c>
      <c r="F59" s="7">
        <v>0</v>
      </c>
      <c r="G59" s="7">
        <f t="shared" si="0"/>
        <v>30</v>
      </c>
      <c r="H59" s="3">
        <v>0</v>
      </c>
      <c r="I59" s="7">
        <v>30</v>
      </c>
    </row>
    <row r="60" spans="1:9" s="23" customFormat="1" ht="18" customHeight="1">
      <c r="A60" s="7">
        <v>117040</v>
      </c>
      <c r="B60" s="8" t="s">
        <v>37</v>
      </c>
      <c r="C60" s="7">
        <f>D60+E60+F60</f>
        <v>2</v>
      </c>
      <c r="D60" s="7">
        <v>2</v>
      </c>
      <c r="E60" s="7">
        <v>0</v>
      </c>
      <c r="F60" s="7">
        <v>0</v>
      </c>
      <c r="G60" s="7">
        <f t="shared" si="0"/>
        <v>30</v>
      </c>
      <c r="H60" s="7">
        <v>0</v>
      </c>
      <c r="I60" s="7">
        <f>F60*30+E60*45+D60*15</f>
        <v>30</v>
      </c>
    </row>
    <row r="61" spans="1:9" s="23" customFormat="1" ht="18" customHeight="1">
      <c r="A61" s="7">
        <v>117042</v>
      </c>
      <c r="B61" s="8" t="s">
        <v>48</v>
      </c>
      <c r="C61" s="7">
        <f>D61+E61+F61</f>
        <v>2</v>
      </c>
      <c r="D61" s="7">
        <v>2</v>
      </c>
      <c r="E61" s="7">
        <v>0</v>
      </c>
      <c r="F61" s="7">
        <v>0</v>
      </c>
      <c r="G61" s="7">
        <f t="shared" si="0"/>
        <v>30</v>
      </c>
      <c r="H61" s="7">
        <v>0</v>
      </c>
      <c r="I61" s="7">
        <f>F61*30+E61*45+D61*15</f>
        <v>30</v>
      </c>
    </row>
    <row r="62" spans="1:9" s="23" customFormat="1" ht="18" customHeight="1">
      <c r="A62" s="7">
        <v>117045</v>
      </c>
      <c r="B62" s="8" t="s">
        <v>46</v>
      </c>
      <c r="C62" s="7">
        <f>D62+E62+F62</f>
        <v>2</v>
      </c>
      <c r="D62" s="7">
        <v>2</v>
      </c>
      <c r="E62" s="7">
        <v>0</v>
      </c>
      <c r="F62" s="7">
        <v>0</v>
      </c>
      <c r="G62" s="7">
        <f t="shared" si="0"/>
        <v>30</v>
      </c>
      <c r="H62" s="7">
        <v>0</v>
      </c>
      <c r="I62" s="7">
        <f>F62*30+E62*45+D62*15</f>
        <v>30</v>
      </c>
    </row>
    <row r="63" spans="1:9" s="23" customFormat="1" ht="18" customHeight="1">
      <c r="A63" s="7">
        <v>120029</v>
      </c>
      <c r="B63" s="8" t="s">
        <v>49</v>
      </c>
      <c r="C63" s="7">
        <f>D63+E63+F63</f>
        <v>2</v>
      </c>
      <c r="D63" s="7">
        <v>2</v>
      </c>
      <c r="E63" s="7">
        <v>0</v>
      </c>
      <c r="F63" s="7">
        <v>0</v>
      </c>
      <c r="G63" s="7">
        <f t="shared" si="0"/>
        <v>30</v>
      </c>
      <c r="H63" s="7">
        <v>0</v>
      </c>
      <c r="I63" s="7">
        <f>F63*30+E63*45+D63*15</f>
        <v>30</v>
      </c>
    </row>
    <row r="64" spans="1:9" s="23" customFormat="1" ht="18" customHeight="1">
      <c r="A64" s="11">
        <v>121045</v>
      </c>
      <c r="B64" s="10" t="s">
        <v>50</v>
      </c>
      <c r="C64" s="9">
        <f>D64+E64+F64</f>
        <v>2</v>
      </c>
      <c r="D64" s="9">
        <v>2</v>
      </c>
      <c r="E64" s="9">
        <v>0</v>
      </c>
      <c r="F64" s="9">
        <v>0</v>
      </c>
      <c r="G64" s="7">
        <f t="shared" si="0"/>
        <v>30</v>
      </c>
      <c r="H64" s="7">
        <v>0</v>
      </c>
      <c r="I64" s="9">
        <f>(D64*15)+(E64*45)+(F64*30)</f>
        <v>30</v>
      </c>
    </row>
    <row r="65" spans="1:9" s="23" customFormat="1" ht="18" customHeight="1">
      <c r="A65" s="97" t="s">
        <v>51</v>
      </c>
      <c r="B65" s="97"/>
      <c r="C65" s="54">
        <f>SUM(C51:C57,C59,C60,C61)</f>
        <v>18</v>
      </c>
      <c r="D65" s="54">
        <f>SUM(D51:D57,D59,D60,D61)</f>
        <v>13</v>
      </c>
      <c r="E65" s="54">
        <f>SUM(E51:E57)</f>
        <v>3</v>
      </c>
      <c r="F65" s="54">
        <f>SUM(F51:F57)</f>
        <v>2</v>
      </c>
      <c r="G65" s="54">
        <f>SUM(G51:G57,G59,G60,G61)</f>
        <v>390</v>
      </c>
      <c r="H65" s="54">
        <f>SUM(H51:H57,H59,H60,H61)</f>
        <v>0</v>
      </c>
      <c r="I65" s="54">
        <f>SUM(I51:I57,I59,I60,I61)</f>
        <v>390</v>
      </c>
    </row>
    <row r="66" spans="1:9" s="23" customFormat="1" ht="18" customHeight="1">
      <c r="A66" s="7">
        <v>102001</v>
      </c>
      <c r="B66" s="39" t="s">
        <v>62</v>
      </c>
      <c r="C66" s="6">
        <f aca="true" t="shared" si="9" ref="C66:C73">D66+E66+F66</f>
        <v>3</v>
      </c>
      <c r="D66" s="6">
        <v>3</v>
      </c>
      <c r="E66" s="6">
        <v>0</v>
      </c>
      <c r="F66" s="6">
        <v>0</v>
      </c>
      <c r="G66" s="7">
        <f t="shared" si="0"/>
        <v>15</v>
      </c>
      <c r="H66" s="3">
        <v>30</v>
      </c>
      <c r="I66" s="6">
        <f>F66*30+E66*45+D66*15</f>
        <v>45</v>
      </c>
    </row>
    <row r="67" spans="1:9" s="23" customFormat="1" ht="18" customHeight="1">
      <c r="A67" s="28">
        <v>102033</v>
      </c>
      <c r="B67" s="5" t="s">
        <v>52</v>
      </c>
      <c r="C67" s="12">
        <f t="shared" si="9"/>
        <v>2</v>
      </c>
      <c r="D67" s="2">
        <v>2</v>
      </c>
      <c r="E67" s="2">
        <v>0</v>
      </c>
      <c r="F67" s="2">
        <v>0</v>
      </c>
      <c r="G67" s="7">
        <f t="shared" si="0"/>
        <v>15</v>
      </c>
      <c r="H67" s="2">
        <v>15</v>
      </c>
      <c r="I67" s="2">
        <f>D67*15+E67*45+F67*30</f>
        <v>30</v>
      </c>
    </row>
    <row r="68" spans="1:9" s="23" customFormat="1" ht="18" customHeight="1">
      <c r="A68" s="7">
        <v>102060</v>
      </c>
      <c r="B68" s="8" t="s">
        <v>75</v>
      </c>
      <c r="C68" s="7">
        <f t="shared" si="9"/>
        <v>2</v>
      </c>
      <c r="D68" s="7">
        <v>1</v>
      </c>
      <c r="E68" s="7">
        <v>0</v>
      </c>
      <c r="F68" s="7">
        <v>1</v>
      </c>
      <c r="G68" s="7">
        <f t="shared" si="0"/>
        <v>45</v>
      </c>
      <c r="H68" s="3">
        <v>0</v>
      </c>
      <c r="I68" s="7">
        <f>F68*30+E68*45+D68*15</f>
        <v>45</v>
      </c>
    </row>
    <row r="69" spans="1:9" s="23" customFormat="1" ht="18" customHeight="1">
      <c r="A69" s="7">
        <v>117030</v>
      </c>
      <c r="B69" s="22" t="s">
        <v>53</v>
      </c>
      <c r="C69" s="12">
        <f t="shared" si="9"/>
        <v>2</v>
      </c>
      <c r="D69" s="7">
        <v>2</v>
      </c>
      <c r="E69" s="7">
        <v>0</v>
      </c>
      <c r="F69" s="7">
        <v>0</v>
      </c>
      <c r="G69" s="7">
        <f t="shared" si="0"/>
        <v>30</v>
      </c>
      <c r="H69" s="2">
        <v>0</v>
      </c>
      <c r="I69" s="2">
        <f>D69*15+E69*45+F69*30</f>
        <v>30</v>
      </c>
    </row>
    <row r="70" spans="1:9" s="15" customFormat="1" ht="18" customHeight="1">
      <c r="A70" s="7">
        <v>117062</v>
      </c>
      <c r="B70" s="22" t="s">
        <v>57</v>
      </c>
      <c r="C70" s="12">
        <f t="shared" si="9"/>
        <v>1</v>
      </c>
      <c r="D70" s="6">
        <v>0</v>
      </c>
      <c r="E70" s="6">
        <v>1</v>
      </c>
      <c r="F70" s="6">
        <v>0</v>
      </c>
      <c r="G70" s="7">
        <f t="shared" si="0"/>
        <v>45</v>
      </c>
      <c r="H70" s="2">
        <v>0</v>
      </c>
      <c r="I70" s="2">
        <f>D70*15+E70*45+F70*30</f>
        <v>45</v>
      </c>
    </row>
    <row r="71" spans="1:9" s="23" customFormat="1" ht="18" customHeight="1">
      <c r="A71" s="7">
        <v>117068</v>
      </c>
      <c r="B71" s="22" t="s">
        <v>55</v>
      </c>
      <c r="C71" s="12">
        <f t="shared" si="9"/>
        <v>2</v>
      </c>
      <c r="D71" s="7">
        <v>2</v>
      </c>
      <c r="E71" s="7">
        <v>0</v>
      </c>
      <c r="F71" s="7">
        <v>0</v>
      </c>
      <c r="G71" s="7">
        <f t="shared" si="0"/>
        <v>30</v>
      </c>
      <c r="H71" s="3">
        <v>0</v>
      </c>
      <c r="I71" s="2">
        <f>D71*15+E71*45+F71*30</f>
        <v>30</v>
      </c>
    </row>
    <row r="72" spans="1:9" s="23" customFormat="1" ht="18" customHeight="1">
      <c r="A72" s="7">
        <v>117072</v>
      </c>
      <c r="B72" s="22" t="s">
        <v>76</v>
      </c>
      <c r="C72" s="7">
        <f t="shared" si="9"/>
        <v>2</v>
      </c>
      <c r="D72" s="6">
        <v>1</v>
      </c>
      <c r="E72" s="6">
        <v>1</v>
      </c>
      <c r="F72" s="6">
        <v>0</v>
      </c>
      <c r="G72" s="7">
        <f t="shared" si="0"/>
        <v>60</v>
      </c>
      <c r="H72" s="3">
        <v>0</v>
      </c>
      <c r="I72" s="7">
        <f>F72*30+E72*45+D72*15</f>
        <v>60</v>
      </c>
    </row>
    <row r="73" spans="1:9" s="23" customFormat="1" ht="18" customHeight="1">
      <c r="A73" s="7">
        <v>120012</v>
      </c>
      <c r="B73" s="8" t="s">
        <v>79</v>
      </c>
      <c r="C73" s="7">
        <f t="shared" si="9"/>
        <v>2</v>
      </c>
      <c r="D73" s="7">
        <v>1</v>
      </c>
      <c r="E73" s="7">
        <v>0</v>
      </c>
      <c r="F73" s="7">
        <v>1</v>
      </c>
      <c r="G73" s="7">
        <f t="shared" si="0"/>
        <v>45</v>
      </c>
      <c r="H73" s="7">
        <v>0</v>
      </c>
      <c r="I73" s="7">
        <f>F73*30+E73*45+D73*15</f>
        <v>45</v>
      </c>
    </row>
    <row r="74" spans="1:9" s="23" customFormat="1" ht="18" customHeight="1">
      <c r="A74" s="91" t="s">
        <v>111</v>
      </c>
      <c r="B74" s="91"/>
      <c r="C74" s="32"/>
      <c r="D74" s="2"/>
      <c r="E74" s="2"/>
      <c r="F74" s="2"/>
      <c r="G74" s="7">
        <f t="shared" si="0"/>
        <v>0</v>
      </c>
      <c r="H74" s="2"/>
      <c r="I74" s="2"/>
    </row>
    <row r="75" spans="1:9" s="23" customFormat="1" ht="18" customHeight="1">
      <c r="A75" s="7">
        <v>120044</v>
      </c>
      <c r="B75" s="8" t="s">
        <v>81</v>
      </c>
      <c r="C75" s="7">
        <f>D75+E75+F75</f>
        <v>2</v>
      </c>
      <c r="D75" s="7">
        <v>2</v>
      </c>
      <c r="E75" s="7">
        <v>0</v>
      </c>
      <c r="F75" s="7">
        <v>0</v>
      </c>
      <c r="G75" s="7">
        <f aca="true" t="shared" si="10" ref="G75:G80">I75-H75</f>
        <v>30</v>
      </c>
      <c r="H75" s="2">
        <v>0</v>
      </c>
      <c r="I75" s="7">
        <f>F75*30+E75*45+D75*15</f>
        <v>30</v>
      </c>
    </row>
    <row r="76" spans="1:9" s="23" customFormat="1" ht="18" customHeight="1">
      <c r="A76" s="7">
        <v>121044</v>
      </c>
      <c r="B76" s="22" t="s">
        <v>77</v>
      </c>
      <c r="C76" s="7">
        <f>D76+E76+F76</f>
        <v>2</v>
      </c>
      <c r="D76" s="7">
        <v>2</v>
      </c>
      <c r="E76" s="7">
        <v>0</v>
      </c>
      <c r="F76" s="7">
        <v>0</v>
      </c>
      <c r="G76" s="7">
        <f t="shared" si="10"/>
        <v>30</v>
      </c>
      <c r="H76" s="2">
        <v>0</v>
      </c>
      <c r="I76" s="7">
        <f>F76*30+E76*45+D76*15</f>
        <v>30</v>
      </c>
    </row>
    <row r="77" spans="1:9" s="23" customFormat="1" ht="18" customHeight="1">
      <c r="A77" s="7">
        <v>117005</v>
      </c>
      <c r="B77" s="22" t="s">
        <v>63</v>
      </c>
      <c r="C77" s="41">
        <v>2</v>
      </c>
      <c r="D77" s="7">
        <v>2</v>
      </c>
      <c r="E77" s="7">
        <v>0</v>
      </c>
      <c r="F77" s="7">
        <v>0</v>
      </c>
      <c r="G77" s="7">
        <f t="shared" si="10"/>
        <v>30</v>
      </c>
      <c r="H77" s="7">
        <v>0</v>
      </c>
      <c r="I77" s="41">
        <v>30</v>
      </c>
    </row>
    <row r="78" spans="1:9" s="23" customFormat="1" ht="18" customHeight="1">
      <c r="A78" s="7">
        <v>120018</v>
      </c>
      <c r="B78" s="8" t="s">
        <v>58</v>
      </c>
      <c r="C78" s="6">
        <f>D78+E78+F78</f>
        <v>2</v>
      </c>
      <c r="D78" s="7">
        <v>2</v>
      </c>
      <c r="E78" s="7">
        <v>0</v>
      </c>
      <c r="F78" s="7">
        <v>0</v>
      </c>
      <c r="G78" s="7">
        <f t="shared" si="10"/>
        <v>30</v>
      </c>
      <c r="H78" s="7">
        <v>0</v>
      </c>
      <c r="I78" s="7">
        <f>F78*30+E78*45+D78*15</f>
        <v>30</v>
      </c>
    </row>
    <row r="79" spans="1:9" s="23" customFormat="1" ht="18" customHeight="1">
      <c r="A79" s="7">
        <v>120021</v>
      </c>
      <c r="B79" s="8" t="s">
        <v>59</v>
      </c>
      <c r="C79" s="6">
        <f>D79+E79+F79</f>
        <v>2</v>
      </c>
      <c r="D79" s="7">
        <v>2</v>
      </c>
      <c r="E79" s="7">
        <v>0</v>
      </c>
      <c r="F79" s="7">
        <v>0</v>
      </c>
      <c r="G79" s="7">
        <f t="shared" si="10"/>
        <v>30</v>
      </c>
      <c r="H79" s="7">
        <v>0</v>
      </c>
      <c r="I79" s="7">
        <f>F79*30+E79*45+D79*15</f>
        <v>30</v>
      </c>
    </row>
    <row r="80" spans="1:9" s="23" customFormat="1" ht="18" customHeight="1">
      <c r="A80" s="7">
        <v>120026</v>
      </c>
      <c r="B80" s="8" t="s">
        <v>60</v>
      </c>
      <c r="C80" s="7">
        <f>D80+E80+F80</f>
        <v>2</v>
      </c>
      <c r="D80" s="7">
        <v>2</v>
      </c>
      <c r="E80" s="7">
        <v>0</v>
      </c>
      <c r="F80" s="7">
        <v>0</v>
      </c>
      <c r="G80" s="7">
        <f t="shared" si="10"/>
        <v>30</v>
      </c>
      <c r="H80" s="7">
        <v>0</v>
      </c>
      <c r="I80" s="7">
        <f>F80*30+E80*45+D80*15</f>
        <v>30</v>
      </c>
    </row>
    <row r="81" spans="1:9" s="23" customFormat="1" ht="18" customHeight="1">
      <c r="A81" s="97" t="s">
        <v>61</v>
      </c>
      <c r="B81" s="97"/>
      <c r="C81" s="29">
        <f>SUM(C66:C73,C75:C76)</f>
        <v>20</v>
      </c>
      <c r="D81" s="29">
        <f>SUM(D66:D73,D75:D76)</f>
        <v>16</v>
      </c>
      <c r="E81" s="29">
        <f>SUM(E66:E73)</f>
        <v>2</v>
      </c>
      <c r="F81" s="29">
        <f>SUM(F66:F73)</f>
        <v>2</v>
      </c>
      <c r="G81" s="29">
        <f>SUM(G66:G73,G75:G76)</f>
        <v>345</v>
      </c>
      <c r="H81" s="29">
        <f>SUM(H66:H73,H75:H76)</f>
        <v>45</v>
      </c>
      <c r="I81" s="29">
        <f>SUM(I66:I73,I75:I76)</f>
        <v>390</v>
      </c>
    </row>
    <row r="82" spans="1:9" s="23" customFormat="1" ht="18" customHeight="1">
      <c r="A82" s="66">
        <v>122009</v>
      </c>
      <c r="B82" s="10" t="s">
        <v>160</v>
      </c>
      <c r="C82" s="7">
        <f aca="true" t="shared" si="11" ref="C82:C89">E82+D82+F82</f>
        <v>2</v>
      </c>
      <c r="D82" s="67">
        <v>2</v>
      </c>
      <c r="E82" s="67">
        <v>0</v>
      </c>
      <c r="F82" s="67">
        <v>0</v>
      </c>
      <c r="G82" s="7">
        <v>30</v>
      </c>
      <c r="H82" s="41">
        <v>0</v>
      </c>
      <c r="I82" s="7">
        <v>30</v>
      </c>
    </row>
    <row r="83" spans="1:9" s="23" customFormat="1" ht="18.75" customHeight="1">
      <c r="A83" s="11">
        <v>122014</v>
      </c>
      <c r="B83" s="10" t="s">
        <v>161</v>
      </c>
      <c r="C83" s="7">
        <f t="shared" si="11"/>
        <v>1</v>
      </c>
      <c r="D83" s="67">
        <v>0</v>
      </c>
      <c r="E83" s="67">
        <v>1</v>
      </c>
      <c r="F83" s="67">
        <v>0</v>
      </c>
      <c r="G83" s="7">
        <f aca="true" t="shared" si="12" ref="G83:G89">D83*15+E83*45+F83*30</f>
        <v>45</v>
      </c>
      <c r="H83" s="40">
        <v>0</v>
      </c>
      <c r="I83" s="7">
        <v>45</v>
      </c>
    </row>
    <row r="84" spans="1:9" s="23" customFormat="1" ht="18" customHeight="1">
      <c r="A84" s="11">
        <v>122026</v>
      </c>
      <c r="B84" s="10" t="s">
        <v>162</v>
      </c>
      <c r="C84" s="7">
        <f t="shared" si="11"/>
        <v>2</v>
      </c>
      <c r="D84" s="67">
        <v>1</v>
      </c>
      <c r="E84" s="67">
        <v>0</v>
      </c>
      <c r="F84" s="67">
        <v>1</v>
      </c>
      <c r="G84" s="7">
        <v>45</v>
      </c>
      <c r="H84" s="2">
        <v>0</v>
      </c>
      <c r="I84" s="7">
        <v>45</v>
      </c>
    </row>
    <row r="85" spans="1:9" s="23" customFormat="1" ht="18" customHeight="1">
      <c r="A85" s="11">
        <v>122050</v>
      </c>
      <c r="B85" s="10" t="s">
        <v>163</v>
      </c>
      <c r="C85" s="7">
        <f t="shared" si="11"/>
        <v>1</v>
      </c>
      <c r="D85" s="67">
        <v>0</v>
      </c>
      <c r="E85" s="67">
        <v>1</v>
      </c>
      <c r="F85" s="67">
        <v>0</v>
      </c>
      <c r="G85" s="7">
        <f t="shared" si="12"/>
        <v>45</v>
      </c>
      <c r="H85" s="2">
        <v>0</v>
      </c>
      <c r="I85" s="7">
        <v>45</v>
      </c>
    </row>
    <row r="86" spans="1:9" s="23" customFormat="1" ht="18" customHeight="1">
      <c r="A86" s="11">
        <v>122052</v>
      </c>
      <c r="B86" s="10" t="s">
        <v>164</v>
      </c>
      <c r="C86" s="7">
        <v>2</v>
      </c>
      <c r="D86" s="67">
        <v>2</v>
      </c>
      <c r="E86" s="67">
        <v>0</v>
      </c>
      <c r="F86" s="67">
        <v>0</v>
      </c>
      <c r="G86" s="7">
        <v>30</v>
      </c>
      <c r="H86" s="2">
        <v>0</v>
      </c>
      <c r="I86" s="7">
        <v>30</v>
      </c>
    </row>
    <row r="87" spans="1:9" s="23" customFormat="1" ht="18" customHeight="1">
      <c r="A87" s="11">
        <v>122057</v>
      </c>
      <c r="B87" s="10" t="s">
        <v>165</v>
      </c>
      <c r="C87" s="7">
        <v>2</v>
      </c>
      <c r="D87" s="67">
        <v>1</v>
      </c>
      <c r="E87" s="67">
        <v>0</v>
      </c>
      <c r="F87" s="67">
        <v>1</v>
      </c>
      <c r="G87" s="7">
        <v>45</v>
      </c>
      <c r="H87" s="41">
        <v>0</v>
      </c>
      <c r="I87" s="7">
        <v>45</v>
      </c>
    </row>
    <row r="88" spans="1:9" s="23" customFormat="1" ht="18" customHeight="1">
      <c r="A88" s="11">
        <v>122058</v>
      </c>
      <c r="B88" s="10" t="s">
        <v>166</v>
      </c>
      <c r="C88" s="7">
        <f t="shared" si="11"/>
        <v>2</v>
      </c>
      <c r="D88" s="67">
        <v>2</v>
      </c>
      <c r="E88" s="67">
        <v>0</v>
      </c>
      <c r="F88" s="67">
        <v>0</v>
      </c>
      <c r="G88" s="7">
        <f t="shared" si="12"/>
        <v>30</v>
      </c>
      <c r="H88" s="2">
        <v>0</v>
      </c>
      <c r="I88" s="7">
        <v>30</v>
      </c>
    </row>
    <row r="89" spans="1:9" s="23" customFormat="1" ht="18" customHeight="1">
      <c r="A89" s="11">
        <v>122059</v>
      </c>
      <c r="B89" s="10" t="s">
        <v>167</v>
      </c>
      <c r="C89" s="7">
        <f t="shared" si="11"/>
        <v>2</v>
      </c>
      <c r="D89" s="67">
        <v>2</v>
      </c>
      <c r="E89" s="67">
        <v>0</v>
      </c>
      <c r="F89" s="67">
        <v>0</v>
      </c>
      <c r="G89" s="7">
        <f t="shared" si="12"/>
        <v>30</v>
      </c>
      <c r="H89" s="2">
        <v>0</v>
      </c>
      <c r="I89" s="7">
        <v>30</v>
      </c>
    </row>
    <row r="90" spans="1:9" s="23" customFormat="1" ht="18" customHeight="1">
      <c r="A90" s="98" t="s">
        <v>120</v>
      </c>
      <c r="B90" s="99"/>
      <c r="C90" s="68"/>
      <c r="D90" s="69"/>
      <c r="E90" s="9"/>
      <c r="F90" s="9"/>
      <c r="G90" s="9"/>
      <c r="H90" s="2"/>
      <c r="I90" s="7"/>
    </row>
    <row r="91" spans="1:9" s="23" customFormat="1" ht="18" customHeight="1">
      <c r="A91" s="66" t="s">
        <v>171</v>
      </c>
      <c r="B91" s="10" t="s">
        <v>172</v>
      </c>
      <c r="C91" s="9">
        <f>D91+E91+F91</f>
        <v>2</v>
      </c>
      <c r="D91" s="67">
        <v>2</v>
      </c>
      <c r="E91" s="9">
        <v>0</v>
      </c>
      <c r="F91" s="9">
        <v>0</v>
      </c>
      <c r="G91" s="9">
        <f>D91*15+E91*45+F91*30</f>
        <v>30</v>
      </c>
      <c r="H91" s="2">
        <v>0</v>
      </c>
      <c r="I91" s="7">
        <v>30</v>
      </c>
    </row>
    <row r="92" spans="1:9" s="23" customFormat="1" ht="18" customHeight="1">
      <c r="A92" s="11">
        <v>122049</v>
      </c>
      <c r="B92" s="10" t="s">
        <v>168</v>
      </c>
      <c r="C92" s="7">
        <f>E92+D92+F92</f>
        <v>2</v>
      </c>
      <c r="D92" s="67">
        <v>2</v>
      </c>
      <c r="E92" s="9">
        <v>0</v>
      </c>
      <c r="F92" s="9">
        <v>0</v>
      </c>
      <c r="G92" s="7">
        <f>D92*15+E92*45+F92*30</f>
        <v>30</v>
      </c>
      <c r="H92" s="2">
        <v>0</v>
      </c>
      <c r="I92" s="2">
        <v>30</v>
      </c>
    </row>
    <row r="93" spans="1:9" s="23" customFormat="1" ht="18" customHeight="1">
      <c r="A93" s="11">
        <v>122054</v>
      </c>
      <c r="B93" s="10" t="s">
        <v>169</v>
      </c>
      <c r="C93" s="7">
        <f>E93+D93+F93</f>
        <v>2</v>
      </c>
      <c r="D93" s="67">
        <v>2</v>
      </c>
      <c r="E93" s="9">
        <v>0</v>
      </c>
      <c r="F93" s="9">
        <v>0</v>
      </c>
      <c r="G93" s="7">
        <f>D93*15+E93*45+F93*30</f>
        <v>30</v>
      </c>
      <c r="H93" s="2">
        <v>0</v>
      </c>
      <c r="I93" s="2">
        <v>30</v>
      </c>
    </row>
    <row r="94" spans="1:9" s="23" customFormat="1" ht="18" customHeight="1">
      <c r="A94" s="11">
        <v>122056</v>
      </c>
      <c r="B94" s="10" t="s">
        <v>170</v>
      </c>
      <c r="C94" s="7">
        <f>E94+D94+F94</f>
        <v>2</v>
      </c>
      <c r="D94" s="67">
        <v>2</v>
      </c>
      <c r="E94" s="9">
        <v>0</v>
      </c>
      <c r="F94" s="9">
        <v>0</v>
      </c>
      <c r="G94" s="7">
        <f>D94*15+E94*45+F94*30</f>
        <v>30</v>
      </c>
      <c r="H94" s="2">
        <v>0</v>
      </c>
      <c r="I94" s="2">
        <v>30</v>
      </c>
    </row>
    <row r="95" spans="1:9" s="14" customFormat="1" ht="18" customHeight="1">
      <c r="A95" s="97" t="s">
        <v>64</v>
      </c>
      <c r="B95" s="97"/>
      <c r="C95" s="29">
        <v>18</v>
      </c>
      <c r="D95" s="29">
        <v>12</v>
      </c>
      <c r="E95" s="29">
        <f>SUM(E82:E88)+E90+SUM(E94:E94)</f>
        <v>2</v>
      </c>
      <c r="F95" s="29">
        <f>SUM(F82:F88)+F90+SUM(F94:F94)</f>
        <v>2</v>
      </c>
      <c r="G95" s="29">
        <f>SUM(G82:G92)</f>
        <v>360</v>
      </c>
      <c r="H95" s="29">
        <f>SUM(H82:H92)</f>
        <v>0</v>
      </c>
      <c r="I95" s="29">
        <f>SUM(I82:I92)</f>
        <v>360</v>
      </c>
    </row>
    <row r="96" spans="1:9" ht="18" customHeight="1">
      <c r="A96" s="4" t="s">
        <v>109</v>
      </c>
      <c r="B96" s="5" t="s">
        <v>66</v>
      </c>
      <c r="C96" s="2">
        <v>10</v>
      </c>
      <c r="D96" s="2">
        <v>10</v>
      </c>
      <c r="E96" s="2">
        <v>0</v>
      </c>
      <c r="F96" s="2">
        <v>0</v>
      </c>
      <c r="G96" s="7">
        <f>I96-H96</f>
        <v>150</v>
      </c>
      <c r="H96" s="2">
        <v>0</v>
      </c>
      <c r="I96" s="2">
        <v>150</v>
      </c>
    </row>
    <row r="97" spans="1:9" s="14" customFormat="1" ht="18" customHeight="1">
      <c r="A97" s="97" t="s">
        <v>65</v>
      </c>
      <c r="B97" s="97"/>
      <c r="C97" s="54">
        <v>10</v>
      </c>
      <c r="D97" s="54">
        <v>10</v>
      </c>
      <c r="E97" s="54">
        <v>0</v>
      </c>
      <c r="F97" s="54">
        <v>0</v>
      </c>
      <c r="G97" s="55">
        <f>I97-H97</f>
        <v>150</v>
      </c>
      <c r="H97" s="2">
        <v>0</v>
      </c>
      <c r="I97" s="54">
        <v>150</v>
      </c>
    </row>
    <row r="98" spans="1:11" s="13" customFormat="1" ht="18" customHeight="1">
      <c r="A98" s="97" t="s">
        <v>67</v>
      </c>
      <c r="B98" s="97"/>
      <c r="C98" s="29">
        <f>SUM(C17,C27,C37,C50,C65,C81,C95,C97)</f>
        <v>138</v>
      </c>
      <c r="D98" s="29">
        <f>SUM(D17,D27,D37,D50,D65,D81,D95,D97)</f>
        <v>101</v>
      </c>
      <c r="E98" s="29">
        <f>SUM(E17,E27,E37,E50,E65,E81,E95,E97)</f>
        <v>16</v>
      </c>
      <c r="F98" s="29">
        <f>SUM(F17,F27,F37,F50,F65,F81,F95,F97)</f>
        <v>19</v>
      </c>
      <c r="G98" s="29">
        <f>SUM(G17,G27,G37,G50,G65,G81,G95,G97)</f>
        <v>2595</v>
      </c>
      <c r="H98" s="29">
        <f>SUM(H17,H27,H37,H50,H65,H81,H95)</f>
        <v>240</v>
      </c>
      <c r="I98" s="29">
        <f>SUM(I17,I27,I37,I50,I65,I81,I95,I97)</f>
        <v>2835</v>
      </c>
      <c r="J98" s="13" t="s">
        <v>117</v>
      </c>
      <c r="K98" s="21"/>
    </row>
    <row r="99" spans="1:10" s="14" customFormat="1" ht="18" customHeight="1">
      <c r="A99" s="36"/>
      <c r="B99" s="42"/>
      <c r="C99" s="36"/>
      <c r="D99" s="92"/>
      <c r="E99" s="92"/>
      <c r="F99" s="92"/>
      <c r="G99" s="92"/>
      <c r="H99" s="92"/>
      <c r="I99" s="92"/>
      <c r="J99" s="92"/>
    </row>
    <row r="100" spans="1:10" s="23" customFormat="1" ht="18.75" customHeight="1">
      <c r="A100" s="25" t="s">
        <v>68</v>
      </c>
      <c r="B100" s="18"/>
      <c r="C100" s="19"/>
      <c r="D100" s="93" t="s">
        <v>104</v>
      </c>
      <c r="E100" s="93"/>
      <c r="F100" s="93"/>
      <c r="G100" s="93"/>
      <c r="H100" s="93"/>
      <c r="I100" s="93"/>
      <c r="J100" s="93"/>
    </row>
    <row r="101" spans="1:10" s="23" customFormat="1" ht="18.75" customHeight="1">
      <c r="A101" s="95" t="s">
        <v>69</v>
      </c>
      <c r="B101" s="95"/>
      <c r="C101" s="26"/>
      <c r="D101" s="26"/>
      <c r="E101" s="96"/>
      <c r="F101" s="96"/>
      <c r="G101" s="96"/>
      <c r="H101" s="96"/>
      <c r="I101" s="96"/>
      <c r="J101" s="96"/>
    </row>
    <row r="102" spans="1:10" s="23" customFormat="1" ht="18.75" customHeight="1">
      <c r="A102" s="95" t="s">
        <v>105</v>
      </c>
      <c r="B102" s="95"/>
      <c r="C102" s="26"/>
      <c r="D102" s="26"/>
      <c r="E102" s="27"/>
      <c r="F102" s="27"/>
      <c r="G102" s="27"/>
      <c r="H102" s="27"/>
      <c r="I102" s="27"/>
      <c r="J102" s="27"/>
    </row>
    <row r="103" spans="1:21" s="23" customFormat="1" ht="18.75" customHeight="1">
      <c r="A103" s="95" t="s">
        <v>106</v>
      </c>
      <c r="B103" s="95"/>
      <c r="C103" s="26"/>
      <c r="D103" s="34"/>
      <c r="E103" s="35"/>
      <c r="F103" s="35"/>
      <c r="G103" s="35"/>
      <c r="H103" s="35"/>
      <c r="I103" s="35"/>
      <c r="J103" s="35"/>
      <c r="K103" s="43"/>
      <c r="L103" s="43"/>
      <c r="M103" s="43"/>
      <c r="N103" s="43"/>
      <c r="O103" s="43"/>
      <c r="P103" s="43"/>
      <c r="S103" s="44"/>
      <c r="T103" s="44"/>
      <c r="U103" s="44"/>
    </row>
    <row r="105" spans="3:5" ht="18" customHeight="1">
      <c r="C105" s="45"/>
      <c r="D105" s="45"/>
      <c r="E105" s="46"/>
    </row>
    <row r="107" ht="18" customHeight="1">
      <c r="H107" s="65">
        <f>240+45+45</f>
        <v>330</v>
      </c>
    </row>
  </sheetData>
  <sheetProtection/>
  <mergeCells count="33">
    <mergeCell ref="A1:B1"/>
    <mergeCell ref="C1:J1"/>
    <mergeCell ref="A2:B2"/>
    <mergeCell ref="C2:J2"/>
    <mergeCell ref="C3:J3"/>
    <mergeCell ref="A4:J4"/>
    <mergeCell ref="A5:J5"/>
    <mergeCell ref="L5:U6"/>
    <mergeCell ref="A6:A7"/>
    <mergeCell ref="B6:B7"/>
    <mergeCell ref="C6:F6"/>
    <mergeCell ref="G6:G7"/>
    <mergeCell ref="H6:H7"/>
    <mergeCell ref="I6:I7"/>
    <mergeCell ref="A65:B65"/>
    <mergeCell ref="A74:B74"/>
    <mergeCell ref="A81:B81"/>
    <mergeCell ref="A95:B95"/>
    <mergeCell ref="A17:B17"/>
    <mergeCell ref="A27:B27"/>
    <mergeCell ref="A37:B37"/>
    <mergeCell ref="A45:C45"/>
    <mergeCell ref="A50:B50"/>
    <mergeCell ref="A58:B58"/>
    <mergeCell ref="A102:B102"/>
    <mergeCell ref="A103:B103"/>
    <mergeCell ref="A90:B90"/>
    <mergeCell ref="A97:B97"/>
    <mergeCell ref="A98:B98"/>
    <mergeCell ref="D99:J99"/>
    <mergeCell ref="D100:J100"/>
    <mergeCell ref="A101:B101"/>
    <mergeCell ref="E101:J101"/>
  </mergeCells>
  <printOptions/>
  <pageMargins left="0.7" right="0.7" top="0.75" bottom="0.75" header="0.3" footer="0.3"/>
  <pageSetup orientation="portrait" paperSize="9"/>
  <ignoredErrors>
    <ignoredError sqref="I37 G37 I35 C65 C17 C15 I14 G50:H50 I53 G65 I67 H98" formula="1"/>
    <ignoredError sqref="D81 E95:I95 H81" formulaRange="1"/>
    <ignoredError sqref="D17:I17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Co Thu</cp:lastModifiedBy>
  <cp:lastPrinted>2018-05-16T06:45:25Z</cp:lastPrinted>
  <dcterms:created xsi:type="dcterms:W3CDTF">2014-09-08T01:23:30Z</dcterms:created>
  <dcterms:modified xsi:type="dcterms:W3CDTF">2019-03-21T08:05:47Z</dcterms:modified>
  <cp:category/>
  <cp:version/>
  <cp:contentType/>
  <cp:contentStatus/>
</cp:coreProperties>
</file>